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4197f88937d402/Documents/AIHL Stats/2025/"/>
    </mc:Choice>
  </mc:AlternateContent>
  <xr:revisionPtr revIDLastSave="0" documentId="8_{4B6D4568-D38C-4002-91D7-4B0BEE9C5F20}" xr6:coauthVersionLast="47" xr6:coauthVersionMax="47" xr10:uidLastSave="{00000000-0000-0000-0000-000000000000}"/>
  <bookViews>
    <workbookView xWindow="-108" yWindow="-108" windowWidth="23256" windowHeight="12456" firstSheet="1" activeTab="2" xr2:uid="{F1BB1BE0-45DF-4317-96A7-E93E62782677}"/>
  </bookViews>
  <sheets>
    <sheet name="League details" sheetId="4" state="hidden" r:id="rId1"/>
    <sheet name="Game by Game" sheetId="1" r:id="rId2"/>
    <sheet name="Standings" sheetId="2" r:id="rId3"/>
  </sheets>
  <definedNames>
    <definedName name="_xlnm._FilterDatabase" localSheetId="1" hidden="1">'Game by Game'!$A$4:$L$157</definedName>
    <definedName name="_xlnm._FilterDatabase" localSheetId="2" hidden="1">Standings!#REF!</definedName>
    <definedName name="Abbrev" localSheetId="0">'League details'!$B$5:$B$36</definedName>
    <definedName name="Abbrev">#REF!</definedName>
    <definedName name="Date" localSheetId="0">#REF!</definedName>
    <definedName name="Date">#REF!</definedName>
    <definedName name="Dates" localSheetId="2">#REF!</definedName>
    <definedName name="Dates">'League details'!$M$4:$M$371</definedName>
    <definedName name="Dates1" localSheetId="0">'League details'!$M$4:$M$371</definedName>
    <definedName name="Dates1">#REF!</definedName>
    <definedName name="Day" localSheetId="0">#REF!</definedName>
    <definedName name="Day">#REF!</definedName>
    <definedName name="Days" localSheetId="0">'League details'!$N$4:$N$371</definedName>
    <definedName name="Days">#REF!</definedName>
    <definedName name="Days1" localSheetId="0">'League details'!$N$4:$N$372</definedName>
    <definedName name="Days1">#REF!</definedName>
    <definedName name="Goalies" localSheetId="0">#REF!</definedName>
    <definedName name="Goalies">#REF!</definedName>
    <definedName name="Score">#REF!</definedName>
    <definedName name="Shootout" localSheetId="0">'League details'!$F$11:$F$12</definedName>
    <definedName name="Shootout" localSheetId="2">#REF!</definedName>
    <definedName name="Shootout">#REF!</definedName>
    <definedName name="Status">#REF!</definedName>
    <definedName name="Team" localSheetId="0">'League details'!$A$5:$A$36</definedName>
    <definedName name="Team">#REF!</definedName>
    <definedName name="Team2">#REF!</definedName>
    <definedName name="Teams" localSheetId="2">#REF!</definedName>
    <definedName name="Teams">'Game by Game'!$D$159:$D$168</definedName>
    <definedName name="Venue" localSheetId="0">'League details'!$C$5:$C$36</definedName>
    <definedName name="Venu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8" i="1" l="1"/>
  <c r="K86" i="1"/>
  <c r="K76" i="1"/>
  <c r="K75" i="1"/>
  <c r="K74" i="1"/>
  <c r="K73" i="1"/>
  <c r="K77" i="1"/>
  <c r="K79" i="1"/>
  <c r="K80" i="1"/>
  <c r="K81" i="1"/>
  <c r="K82" i="1"/>
  <c r="K83" i="1"/>
  <c r="K84" i="1"/>
  <c r="K85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AN83" i="2"/>
  <c r="AW83" i="2" s="1"/>
  <c r="AM83" i="2"/>
  <c r="AV83" i="2" s="1"/>
  <c r="AL83" i="2"/>
  <c r="AU83" i="2" s="1"/>
  <c r="AK83" i="2"/>
  <c r="AT83" i="2" s="1"/>
  <c r="AJ83" i="2"/>
  <c r="AS83" i="2" s="1"/>
  <c r="AN75" i="2"/>
  <c r="AW75" i="2" s="1"/>
  <c r="AM75" i="2"/>
  <c r="AV75" i="2" s="1"/>
  <c r="AL75" i="2"/>
  <c r="AU75" i="2" s="1"/>
  <c r="AK75" i="2"/>
  <c r="AT75" i="2" s="1"/>
  <c r="AJ75" i="2"/>
  <c r="AS75" i="2" s="1"/>
  <c r="BS82" i="2"/>
  <c r="BS81" i="2"/>
  <c r="M4" i="4"/>
  <c r="M5" i="4" s="1"/>
  <c r="M6" i="4" s="1"/>
  <c r="W75" i="2"/>
  <c r="P75" i="2"/>
  <c r="O75" i="2"/>
  <c r="N75" i="2"/>
  <c r="M75" i="2"/>
  <c r="L75" i="2"/>
  <c r="K157" i="1"/>
  <c r="G157" i="1"/>
  <c r="K156" i="1"/>
  <c r="G156" i="1"/>
  <c r="K155" i="1"/>
  <c r="G15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K72" i="1"/>
  <c r="G72" i="1"/>
  <c r="C72" i="1"/>
  <c r="K71" i="1"/>
  <c r="G71" i="1"/>
  <c r="C71" i="1"/>
  <c r="K70" i="1"/>
  <c r="G70" i="1"/>
  <c r="C70" i="1"/>
  <c r="K69" i="1"/>
  <c r="G69" i="1"/>
  <c r="C69" i="1"/>
  <c r="K68" i="1"/>
  <c r="G68" i="1"/>
  <c r="C68" i="1"/>
  <c r="K67" i="1"/>
  <c r="G67" i="1"/>
  <c r="C67" i="1"/>
  <c r="K66" i="1"/>
  <c r="G66" i="1"/>
  <c r="C66" i="1"/>
  <c r="K65" i="1"/>
  <c r="G65" i="1"/>
  <c r="C65" i="1"/>
  <c r="K64" i="1"/>
  <c r="G64" i="1"/>
  <c r="C64" i="1"/>
  <c r="K63" i="1"/>
  <c r="G63" i="1"/>
  <c r="C63" i="1"/>
  <c r="K62" i="1"/>
  <c r="G62" i="1"/>
  <c r="C62" i="1"/>
  <c r="K61" i="1"/>
  <c r="G61" i="1"/>
  <c r="C61" i="1"/>
  <c r="K60" i="1"/>
  <c r="G60" i="1"/>
  <c r="C60" i="1"/>
  <c r="K59" i="1"/>
  <c r="G59" i="1"/>
  <c r="C59" i="1"/>
  <c r="K58" i="1"/>
  <c r="G58" i="1"/>
  <c r="C58" i="1"/>
  <c r="K57" i="1"/>
  <c r="G57" i="1"/>
  <c r="C57" i="1"/>
  <c r="K56" i="1"/>
  <c r="G56" i="1"/>
  <c r="C56" i="1"/>
  <c r="K55" i="1"/>
  <c r="G55" i="1"/>
  <c r="C55" i="1"/>
  <c r="K54" i="1"/>
  <c r="G54" i="1"/>
  <c r="C54" i="1"/>
  <c r="K53" i="1"/>
  <c r="G53" i="1"/>
  <c r="C53" i="1"/>
  <c r="K52" i="1"/>
  <c r="G52" i="1"/>
  <c r="C52" i="1"/>
  <c r="K51" i="1"/>
  <c r="G51" i="1"/>
  <c r="C51" i="1"/>
  <c r="K50" i="1"/>
  <c r="G50" i="1"/>
  <c r="C50" i="1"/>
  <c r="K49" i="1"/>
  <c r="G49" i="1"/>
  <c r="C49" i="1"/>
  <c r="K48" i="1"/>
  <c r="G48" i="1"/>
  <c r="C48" i="1"/>
  <c r="K47" i="1"/>
  <c r="G47" i="1"/>
  <c r="C47" i="1"/>
  <c r="K46" i="1"/>
  <c r="G46" i="1"/>
  <c r="C46" i="1"/>
  <c r="K45" i="1"/>
  <c r="G45" i="1"/>
  <c r="C45" i="1"/>
  <c r="K44" i="1"/>
  <c r="G44" i="1"/>
  <c r="C44" i="1"/>
  <c r="K43" i="1"/>
  <c r="G43" i="1"/>
  <c r="C43" i="1"/>
  <c r="K42" i="1"/>
  <c r="G42" i="1"/>
  <c r="C42" i="1"/>
  <c r="K41" i="1"/>
  <c r="G41" i="1"/>
  <c r="C41" i="1"/>
  <c r="K40" i="1"/>
  <c r="G40" i="1"/>
  <c r="C40" i="1"/>
  <c r="K39" i="1"/>
  <c r="G39" i="1"/>
  <c r="C39" i="1"/>
  <c r="K38" i="1"/>
  <c r="G38" i="1"/>
  <c r="C38" i="1"/>
  <c r="K37" i="1"/>
  <c r="G37" i="1"/>
  <c r="C37" i="1"/>
  <c r="K36" i="1"/>
  <c r="G36" i="1"/>
  <c r="C36" i="1"/>
  <c r="K35" i="1"/>
  <c r="G35" i="1"/>
  <c r="C35" i="1"/>
  <c r="K34" i="1"/>
  <c r="G34" i="1"/>
  <c r="C34" i="1"/>
  <c r="K33" i="1"/>
  <c r="G33" i="1"/>
  <c r="C33" i="1"/>
  <c r="K32" i="1"/>
  <c r="G32" i="1"/>
  <c r="C32" i="1"/>
  <c r="K31" i="1"/>
  <c r="G31" i="1"/>
  <c r="C31" i="1"/>
  <c r="K30" i="1"/>
  <c r="G30" i="1"/>
  <c r="C30" i="1"/>
  <c r="K29" i="1"/>
  <c r="G29" i="1"/>
  <c r="C29" i="1"/>
  <c r="K28" i="1"/>
  <c r="G28" i="1"/>
  <c r="C28" i="1"/>
  <c r="K27" i="1"/>
  <c r="G27" i="1"/>
  <c r="C27" i="1"/>
  <c r="K26" i="1"/>
  <c r="G26" i="1"/>
  <c r="C26" i="1"/>
  <c r="K25" i="1"/>
  <c r="G25" i="1"/>
  <c r="C25" i="1"/>
  <c r="K24" i="1"/>
  <c r="G24" i="1"/>
  <c r="C24" i="1"/>
  <c r="K23" i="1"/>
  <c r="G23" i="1"/>
  <c r="C23" i="1"/>
  <c r="K22" i="1"/>
  <c r="G22" i="1"/>
  <c r="C22" i="1"/>
  <c r="K21" i="1"/>
  <c r="G21" i="1"/>
  <c r="C21" i="1"/>
  <c r="K20" i="1"/>
  <c r="G20" i="1"/>
  <c r="C20" i="1"/>
  <c r="K19" i="1"/>
  <c r="G19" i="1"/>
  <c r="C19" i="1"/>
  <c r="K18" i="1"/>
  <c r="G18" i="1"/>
  <c r="C18" i="1"/>
  <c r="K17" i="1"/>
  <c r="G17" i="1"/>
  <c r="C17" i="1"/>
  <c r="K16" i="1"/>
  <c r="G16" i="1"/>
  <c r="C16" i="1"/>
  <c r="K15" i="1"/>
  <c r="G15" i="1"/>
  <c r="C15" i="1"/>
  <c r="K14" i="1"/>
  <c r="G14" i="1"/>
  <c r="C14" i="1"/>
  <c r="K13" i="1"/>
  <c r="G13" i="1"/>
  <c r="C13" i="1"/>
  <c r="K12" i="1"/>
  <c r="G12" i="1"/>
  <c r="C12" i="1"/>
  <c r="K11" i="1"/>
  <c r="G11" i="1"/>
  <c r="C11" i="1"/>
  <c r="K10" i="1"/>
  <c r="G10" i="1"/>
  <c r="C10" i="1"/>
  <c r="K9" i="1"/>
  <c r="G9" i="1"/>
  <c r="C9" i="1"/>
  <c r="K8" i="1"/>
  <c r="G8" i="1"/>
  <c r="C8" i="1"/>
  <c r="K7" i="1"/>
  <c r="G7" i="1"/>
  <c r="C7" i="1"/>
  <c r="K6" i="1"/>
  <c r="G6" i="1"/>
  <c r="C6" i="1"/>
  <c r="K5" i="1"/>
  <c r="G5" i="1"/>
  <c r="C5" i="1"/>
  <c r="M7" i="4" l="1"/>
  <c r="N5" i="4"/>
  <c r="N6" i="4" s="1"/>
  <c r="M67" i="2"/>
  <c r="G67" i="2"/>
  <c r="U67" i="2" s="1"/>
  <c r="L67" i="2"/>
  <c r="L87" i="2" s="1"/>
  <c r="K67" i="2"/>
  <c r="H67" i="2"/>
  <c r="J67" i="2"/>
  <c r="I67" i="2"/>
  <c r="I87" i="2" s="1"/>
  <c r="M71" i="2"/>
  <c r="G71" i="2"/>
  <c r="U71" i="2" s="1"/>
  <c r="L71" i="2"/>
  <c r="L78" i="2" s="1"/>
  <c r="I65" i="2"/>
  <c r="J65" i="2"/>
  <c r="K65" i="2"/>
  <c r="H65" i="2"/>
  <c r="M66" i="2"/>
  <c r="G66" i="2"/>
  <c r="U66" i="2" s="1"/>
  <c r="L66" i="2"/>
  <c r="K71" i="2"/>
  <c r="H71" i="2"/>
  <c r="J71" i="2"/>
  <c r="J78" i="2" s="1"/>
  <c r="I71" i="2"/>
  <c r="I78" i="2" s="1"/>
  <c r="L68" i="2"/>
  <c r="L76" i="2" s="1"/>
  <c r="M68" i="2"/>
  <c r="M76" i="2" s="1"/>
  <c r="G68" i="2"/>
  <c r="U68" i="2" s="1"/>
  <c r="M70" i="2"/>
  <c r="G70" i="2"/>
  <c r="U70" i="2" s="1"/>
  <c r="L70" i="2"/>
  <c r="L79" i="2"/>
  <c r="U72" i="2"/>
  <c r="G64" i="2"/>
  <c r="U64" i="2" s="1"/>
  <c r="M64" i="2"/>
  <c r="L64" i="2"/>
  <c r="U73" i="2"/>
  <c r="K64" i="2"/>
  <c r="J64" i="2"/>
  <c r="H64" i="2"/>
  <c r="I64" i="2"/>
  <c r="G69" i="2"/>
  <c r="U69" i="2" s="1"/>
  <c r="L69" i="2"/>
  <c r="L77" i="2" s="1"/>
  <c r="M69" i="2"/>
  <c r="M77" i="2" s="1"/>
  <c r="G65" i="2"/>
  <c r="U65" i="2" s="1"/>
  <c r="L65" i="2"/>
  <c r="L85" i="2" s="1"/>
  <c r="M65" i="2"/>
  <c r="I68" i="2"/>
  <c r="K68" i="2"/>
  <c r="H68" i="2"/>
  <c r="J68" i="2"/>
  <c r="I69" i="2"/>
  <c r="I77" i="2" s="1"/>
  <c r="J69" i="2"/>
  <c r="J77" i="2" s="1"/>
  <c r="K69" i="2"/>
  <c r="H69" i="2"/>
  <c r="H70" i="2"/>
  <c r="I70" i="2"/>
  <c r="I88" i="2" s="1"/>
  <c r="J70" i="2"/>
  <c r="K70" i="2"/>
  <c r="H66" i="2"/>
  <c r="I66" i="2"/>
  <c r="J66" i="2"/>
  <c r="K66" i="2"/>
  <c r="I80" i="2"/>
  <c r="J80" i="2"/>
  <c r="O71" i="2" l="1"/>
  <c r="O68" i="2"/>
  <c r="G88" i="2"/>
  <c r="U88" i="2" s="1"/>
  <c r="G86" i="2"/>
  <c r="U86" i="2" s="1"/>
  <c r="O64" i="2"/>
  <c r="AX66" i="2" s="1"/>
  <c r="O66" i="2"/>
  <c r="AL71" i="2" s="1"/>
  <c r="O69" i="2"/>
  <c r="AO71" i="2" s="1"/>
  <c r="O70" i="2"/>
  <c r="AS70" i="2" s="1"/>
  <c r="G78" i="2"/>
  <c r="U78" i="2" s="1"/>
  <c r="O65" i="2"/>
  <c r="O67" i="2"/>
  <c r="AU65" i="2" s="1"/>
  <c r="H88" i="2"/>
  <c r="M86" i="2"/>
  <c r="M8" i="4"/>
  <c r="N7" i="4"/>
  <c r="N70" i="2"/>
  <c r="L88" i="2"/>
  <c r="H79" i="2"/>
  <c r="BS79" i="2" s="1"/>
  <c r="I86" i="2"/>
  <c r="N66" i="2"/>
  <c r="L86" i="2"/>
  <c r="G80" i="2"/>
  <c r="U80" i="2" s="1"/>
  <c r="G76" i="2"/>
  <c r="U76" i="2" s="1"/>
  <c r="H85" i="2"/>
  <c r="I84" i="2"/>
  <c r="M80" i="2"/>
  <c r="H80" i="2"/>
  <c r="BS80" i="2" s="1"/>
  <c r="J86" i="2"/>
  <c r="N65" i="2"/>
  <c r="I85" i="2"/>
  <c r="N69" i="2"/>
  <c r="N67" i="2"/>
  <c r="J76" i="2"/>
  <c r="K85" i="2"/>
  <c r="I79" i="2"/>
  <c r="K80" i="2"/>
  <c r="J88" i="2"/>
  <c r="I76" i="2"/>
  <c r="J84" i="2"/>
  <c r="N71" i="2"/>
  <c r="J87" i="2"/>
  <c r="J79" i="2"/>
  <c r="K79" i="2"/>
  <c r="K88" i="2"/>
  <c r="H76" i="2"/>
  <c r="G79" i="2"/>
  <c r="U79" i="2" s="1"/>
  <c r="K87" i="2"/>
  <c r="K86" i="2"/>
  <c r="H77" i="2"/>
  <c r="K76" i="2"/>
  <c r="G77" i="2"/>
  <c r="H84" i="2"/>
  <c r="H78" i="2"/>
  <c r="BS78" i="2" s="1"/>
  <c r="G87" i="2"/>
  <c r="U87" i="2" s="1"/>
  <c r="G85" i="2"/>
  <c r="N64" i="2"/>
  <c r="L84" i="2"/>
  <c r="M79" i="2"/>
  <c r="M88" i="2"/>
  <c r="K78" i="2"/>
  <c r="J85" i="2"/>
  <c r="M87" i="2"/>
  <c r="K84" i="2"/>
  <c r="M84" i="2"/>
  <c r="N68" i="2"/>
  <c r="M78" i="2"/>
  <c r="H87" i="2"/>
  <c r="H86" i="2"/>
  <c r="K77" i="2"/>
  <c r="M85" i="2"/>
  <c r="L80" i="2"/>
  <c r="G84" i="2"/>
  <c r="U84" i="2" s="1"/>
  <c r="AT67" i="2" l="1"/>
  <c r="AU67" i="2"/>
  <c r="AU64" i="2"/>
  <c r="AU69" i="2"/>
  <c r="AY65" i="2"/>
  <c r="AT70" i="2"/>
  <c r="AM71" i="2"/>
  <c r="AV68" i="2"/>
  <c r="AJ65" i="2"/>
  <c r="AL65" i="2"/>
  <c r="AM65" i="2"/>
  <c r="AO65" i="2"/>
  <c r="AP65" i="2"/>
  <c r="AN65" i="2"/>
  <c r="AQ65" i="2"/>
  <c r="AX65" i="2"/>
  <c r="AK68" i="2"/>
  <c r="AP68" i="2"/>
  <c r="AL68" i="2"/>
  <c r="AQ68" i="2"/>
  <c r="AM68" i="2"/>
  <c r="AJ68" i="2"/>
  <c r="AO68" i="2"/>
  <c r="AS65" i="2"/>
  <c r="AM70" i="2"/>
  <c r="AK70" i="2"/>
  <c r="AJ70" i="2"/>
  <c r="AL70" i="2"/>
  <c r="AO70" i="2"/>
  <c r="AN70" i="2"/>
  <c r="AQ70" i="2"/>
  <c r="AP71" i="2"/>
  <c r="AT64" i="2"/>
  <c r="AY64" i="2"/>
  <c r="AJ69" i="2"/>
  <c r="AK69" i="2"/>
  <c r="AL69" i="2"/>
  <c r="AM69" i="2"/>
  <c r="AP69" i="2"/>
  <c r="AN69" i="2"/>
  <c r="AQ69" i="2"/>
  <c r="AT68" i="2"/>
  <c r="AT66" i="2"/>
  <c r="AW66" i="2"/>
  <c r="AM66" i="2"/>
  <c r="AP66" i="2"/>
  <c r="AJ66" i="2"/>
  <c r="AK66" i="2"/>
  <c r="AO66" i="2"/>
  <c r="AQ66" i="2"/>
  <c r="AN66" i="2"/>
  <c r="AS69" i="2"/>
  <c r="AS66" i="2"/>
  <c r="AS67" i="2"/>
  <c r="AU68" i="2"/>
  <c r="AV69" i="2"/>
  <c r="AW70" i="2"/>
  <c r="AW69" i="2"/>
  <c r="AX68" i="2"/>
  <c r="AY69" i="2"/>
  <c r="AP64" i="2"/>
  <c r="AX67" i="2"/>
  <c r="AY68" i="2"/>
  <c r="AO64" i="2"/>
  <c r="AU70" i="2"/>
  <c r="AY67" i="2"/>
  <c r="AZ68" i="2"/>
  <c r="AT71" i="2"/>
  <c r="AM64" i="2"/>
  <c r="AY66" i="2"/>
  <c r="AZ67" i="2"/>
  <c r="AU71" i="2"/>
  <c r="AL64" i="2"/>
  <c r="AZ66" i="2"/>
  <c r="AV71" i="2"/>
  <c r="AK64" i="2"/>
  <c r="AZ65" i="2"/>
  <c r="AV70" i="2"/>
  <c r="AW71" i="2"/>
  <c r="AX70" i="2"/>
  <c r="AN64" i="2"/>
  <c r="AQ64" i="2"/>
  <c r="AX64" i="2"/>
  <c r="AS68" i="2"/>
  <c r="AS71" i="2"/>
  <c r="AV64" i="2"/>
  <c r="AJ71" i="2"/>
  <c r="AW65" i="2"/>
  <c r="AW64" i="2"/>
  <c r="AZ64" i="2"/>
  <c r="AK71" i="2"/>
  <c r="AJ67" i="2"/>
  <c r="AK67" i="2"/>
  <c r="AL67" i="2"/>
  <c r="AO67" i="2"/>
  <c r="AP67" i="2"/>
  <c r="AN67" i="2"/>
  <c r="AQ67" i="2"/>
  <c r="AV66" i="2"/>
  <c r="AV65" i="2"/>
  <c r="AW67" i="2"/>
  <c r="AT69" i="2"/>
  <c r="AN71" i="2"/>
  <c r="U85" i="2"/>
  <c r="BS84" i="2"/>
  <c r="BS77" i="2"/>
  <c r="U77" i="2"/>
  <c r="N8" i="4"/>
  <c r="M9" i="4"/>
  <c r="O79" i="2"/>
  <c r="N80" i="2"/>
  <c r="N78" i="2"/>
  <c r="N77" i="2"/>
  <c r="P69" i="2"/>
  <c r="O77" i="2"/>
  <c r="P67" i="2"/>
  <c r="O87" i="2"/>
  <c r="N76" i="2"/>
  <c r="N86" i="2"/>
  <c r="N88" i="2"/>
  <c r="P71" i="2"/>
  <c r="O78" i="2"/>
  <c r="N79" i="2"/>
  <c r="P66" i="2"/>
  <c r="W64" i="2" s="1" a="1"/>
  <c r="W64" i="2" s="1"/>
  <c r="O86" i="2"/>
  <c r="P65" i="2"/>
  <c r="W71" i="2" s="1" a="1"/>
  <c r="W71" i="2" s="1"/>
  <c r="AE71" i="2" s="1"/>
  <c r="O85" i="2"/>
  <c r="P70" i="2"/>
  <c r="O88" i="2"/>
  <c r="N85" i="2"/>
  <c r="P68" i="2"/>
  <c r="O76" i="2"/>
  <c r="AX71" i="2" s="1"/>
  <c r="N87" i="2"/>
  <c r="N84" i="2"/>
  <c r="P64" i="2"/>
  <c r="O84" i="2"/>
  <c r="W73" i="2" a="1"/>
  <c r="W73" i="2" s="1"/>
  <c r="O80" i="2"/>
  <c r="W67" i="2" l="1" a="1"/>
  <c r="W67" i="2" s="1"/>
  <c r="AE67" i="2" s="1"/>
  <c r="W69" i="2" a="1"/>
  <c r="W69" i="2" s="1"/>
  <c r="AE69" i="2" s="1"/>
  <c r="AE64" i="2"/>
  <c r="AF68" i="2"/>
  <c r="AF65" i="2"/>
  <c r="AY71" i="2"/>
  <c r="AF71" i="2" s="1"/>
  <c r="AZ70" i="2"/>
  <c r="AF70" i="2" s="1"/>
  <c r="AZ69" i="2"/>
  <c r="AF69" i="2" s="1"/>
  <c r="AF66" i="2"/>
  <c r="AF67" i="2"/>
  <c r="AF64" i="2"/>
  <c r="W72" i="2" a="1"/>
  <c r="W72" i="2" s="1"/>
  <c r="AE72" i="2" s="1"/>
  <c r="AM88" i="2"/>
  <c r="AJ88" i="2"/>
  <c r="AK88" i="2"/>
  <c r="AL88" i="2"/>
  <c r="AK84" i="2"/>
  <c r="AM84" i="2"/>
  <c r="AL84" i="2"/>
  <c r="AN84" i="2"/>
  <c r="W65" i="2" a="1"/>
  <c r="W65" i="2" s="1"/>
  <c r="AE65" i="2" s="1"/>
  <c r="AJ85" i="2"/>
  <c r="AM85" i="2"/>
  <c r="AL85" i="2"/>
  <c r="AN85" i="2"/>
  <c r="W68" i="2" a="1"/>
  <c r="W68" i="2" s="1"/>
  <c r="AE68" i="2" s="1"/>
  <c r="W66" i="2" a="1"/>
  <c r="W66" i="2" s="1"/>
  <c r="AE66" i="2" s="1"/>
  <c r="AJ86" i="2"/>
  <c r="AM86" i="2"/>
  <c r="AK86" i="2"/>
  <c r="AN86" i="2"/>
  <c r="AJ87" i="2"/>
  <c r="AL87" i="2"/>
  <c r="AK87" i="2"/>
  <c r="AN87" i="2"/>
  <c r="W70" i="2" a="1"/>
  <c r="W70" i="2" s="1"/>
  <c r="AE70" i="2" s="1"/>
  <c r="AK79" i="2"/>
  <c r="AL79" i="2"/>
  <c r="AN79" i="2"/>
  <c r="AJ79" i="2"/>
  <c r="AK78" i="2"/>
  <c r="AM78" i="2"/>
  <c r="AN78" i="2"/>
  <c r="AJ78" i="2"/>
  <c r="AN76" i="2"/>
  <c r="AM76" i="2"/>
  <c r="AL76" i="2"/>
  <c r="AK76" i="2"/>
  <c r="AL77" i="2"/>
  <c r="AN77" i="2"/>
  <c r="AJ77" i="2"/>
  <c r="AM77" i="2"/>
  <c r="AJ80" i="2"/>
  <c r="AM80" i="2"/>
  <c r="AK80" i="2"/>
  <c r="AL80" i="2"/>
  <c r="AW79" i="2"/>
  <c r="AS78" i="2"/>
  <c r="AV84" i="2"/>
  <c r="AU79" i="2"/>
  <c r="AT84" i="2"/>
  <c r="AS87" i="2"/>
  <c r="AW84" i="2"/>
  <c r="AT76" i="2"/>
  <c r="AV78" i="2"/>
  <c r="AU80" i="2"/>
  <c r="AW86" i="2"/>
  <c r="AS86" i="2"/>
  <c r="AT86" i="2"/>
  <c r="AV86" i="2"/>
  <c r="AU84" i="2"/>
  <c r="AT80" i="2"/>
  <c r="AS77" i="2"/>
  <c r="AW77" i="2"/>
  <c r="AU77" i="2"/>
  <c r="AV77" i="2"/>
  <c r="AW78" i="2"/>
  <c r="AS80" i="2"/>
  <c r="AU76" i="2"/>
  <c r="AW87" i="2"/>
  <c r="AV88" i="2"/>
  <c r="AS88" i="2"/>
  <c r="AT88" i="2"/>
  <c r="AU88" i="2"/>
  <c r="AV76" i="2"/>
  <c r="AT78" i="2"/>
  <c r="AU87" i="2"/>
  <c r="AW76" i="2"/>
  <c r="AT87" i="2"/>
  <c r="AS85" i="2"/>
  <c r="AU85" i="2"/>
  <c r="AV85" i="2"/>
  <c r="AW85" i="2"/>
  <c r="AT79" i="2"/>
  <c r="AS79" i="2"/>
  <c r="AV80" i="2"/>
  <c r="M10" i="4"/>
  <c r="N9" i="4"/>
  <c r="P84" i="2"/>
  <c r="P87" i="2"/>
  <c r="P86" i="2"/>
  <c r="P76" i="2"/>
  <c r="P88" i="2"/>
  <c r="P85" i="2"/>
  <c r="P78" i="2"/>
  <c r="P80" i="2"/>
  <c r="P77" i="2"/>
  <c r="P79" i="2"/>
  <c r="F23" i="2" l="1"/>
  <c r="Q23" i="2" s="1"/>
  <c r="W87" i="2" a="1"/>
  <c r="W87" i="2" s="1"/>
  <c r="AE86" i="2" s="1"/>
  <c r="W88" i="2" a="1"/>
  <c r="W88" i="2" s="1"/>
  <c r="AE87" i="2" s="1"/>
  <c r="W85" i="2" a="1"/>
  <c r="W85" i="2" s="1"/>
  <c r="AE84" i="2" s="1"/>
  <c r="W77" i="2" a="1"/>
  <c r="W77" i="2" s="1"/>
  <c r="AE76" i="2" s="1"/>
  <c r="W84" i="2" a="1"/>
  <c r="W84" i="2" s="1"/>
  <c r="W79" i="2" a="1"/>
  <c r="W79" i="2" s="1"/>
  <c r="AE78" i="2" s="1"/>
  <c r="W80" i="2" a="1"/>
  <c r="W80" i="2" s="1"/>
  <c r="AE79" i="2" s="1"/>
  <c r="W76" i="2" a="1"/>
  <c r="W76" i="2" s="1"/>
  <c r="W78" i="2" a="1"/>
  <c r="W78" i="2" s="1"/>
  <c r="AE77" i="2" s="1"/>
  <c r="W86" i="2" a="1"/>
  <c r="W86" i="2" s="1"/>
  <c r="AE85" i="2" s="1"/>
  <c r="AF80" i="2"/>
  <c r="AE88" i="2"/>
  <c r="AF88" i="2"/>
  <c r="AF78" i="2"/>
  <c r="AF86" i="2"/>
  <c r="AF84" i="2"/>
  <c r="AF85" i="2"/>
  <c r="AE80" i="2"/>
  <c r="AF76" i="2"/>
  <c r="BS86" i="2" s="1"/>
  <c r="AF87" i="2"/>
  <c r="AF77" i="2"/>
  <c r="AF79" i="2"/>
  <c r="M11" i="4"/>
  <c r="N10" i="4"/>
  <c r="J29" i="2"/>
  <c r="K32" i="2"/>
  <c r="J30" i="2"/>
  <c r="O27" i="2"/>
  <c r="H29" i="2"/>
  <c r="N23" i="2"/>
  <c r="I24" i="2"/>
  <c r="H26" i="2"/>
  <c r="G28" i="2"/>
  <c r="P32" i="2"/>
  <c r="J25" i="2"/>
  <c r="L24" i="2"/>
  <c r="M28" i="2"/>
  <c r="L26" i="2"/>
  <c r="F32" i="2"/>
  <c r="G25" i="2"/>
  <c r="P28" i="2"/>
  <c r="K25" i="2"/>
  <c r="H32" i="2"/>
  <c r="K24" i="2"/>
  <c r="M32" i="2"/>
  <c r="O31" i="2"/>
  <c r="N29" i="2"/>
  <c r="G27" i="2"/>
  <c r="J28" i="2"/>
  <c r="M23" i="2"/>
  <c r="L25" i="2"/>
  <c r="K27" i="2"/>
  <c r="I30" i="2"/>
  <c r="N24" i="2"/>
  <c r="O32" i="2"/>
  <c r="I25" i="2"/>
  <c r="F28" i="2"/>
  <c r="Q28" i="2" s="1"/>
  <c r="G32" i="2"/>
  <c r="M26" i="2"/>
  <c r="I31" i="2"/>
  <c r="G31" i="2"/>
  <c r="F29" i="2"/>
  <c r="Q29" i="2" s="1"/>
  <c r="K26" i="2"/>
  <c r="N27" i="2"/>
  <c r="P30" i="2"/>
  <c r="L31" i="2"/>
  <c r="P24" i="2"/>
  <c r="O26" i="2"/>
  <c r="M29" i="2"/>
  <c r="F24" i="2"/>
  <c r="Q24" i="2" s="1"/>
  <c r="H30" i="2"/>
  <c r="L28" i="2"/>
  <c r="H31" i="2"/>
  <c r="N32" i="2"/>
  <c r="L32" i="2"/>
  <c r="K30" i="2"/>
  <c r="I32" i="2"/>
  <c r="O25" i="2"/>
  <c r="F27" i="2"/>
  <c r="Q27" i="2" s="1"/>
  <c r="G29" i="2"/>
  <c r="O30" i="2"/>
  <c r="H24" i="2"/>
  <c r="G26" i="2"/>
  <c r="N28" i="2"/>
  <c r="J23" i="2"/>
  <c r="I27" i="2"/>
  <c r="H25" i="2"/>
  <c r="P31" i="2"/>
  <c r="M31" i="2"/>
  <c r="I28" i="2"/>
  <c r="L23" i="2"/>
  <c r="P23" i="2"/>
  <c r="M27" i="2"/>
  <c r="J26" i="2"/>
  <c r="N25" i="2"/>
  <c r="G30" i="2"/>
  <c r="N30" i="2"/>
  <c r="L30" i="2"/>
  <c r="N31" i="2"/>
  <c r="I29" i="2"/>
  <c r="O23" i="2"/>
  <c r="F25" i="2"/>
  <c r="Q25" i="2" s="1"/>
  <c r="I26" i="2"/>
  <c r="L27" i="2"/>
  <c r="M30" i="2"/>
  <c r="G24" i="2"/>
  <c r="N26" i="2"/>
  <c r="K29" i="2"/>
  <c r="H27" i="2"/>
  <c r="I23" i="2"/>
  <c r="L29" i="2"/>
  <c r="J31" i="2"/>
  <c r="K31" i="2"/>
  <c r="J27" i="2"/>
  <c r="F30" i="2"/>
  <c r="Q30" i="2" s="1"/>
  <c r="P29" i="2"/>
  <c r="F31" i="2"/>
  <c r="K28" i="2"/>
  <c r="G23" i="2"/>
  <c r="J24" i="2"/>
  <c r="M25" i="2"/>
  <c r="P26" i="2"/>
  <c r="O28" i="2"/>
  <c r="K23" i="2"/>
  <c r="F26" i="2"/>
  <c r="Q26" i="2" s="1"/>
  <c r="P27" i="2"/>
  <c r="P25" i="2"/>
  <c r="H23" i="2"/>
  <c r="O29" i="2"/>
  <c r="J32" i="2"/>
  <c r="H28" i="2"/>
  <c r="O24" i="2"/>
  <c r="M24" i="2"/>
  <c r="R28" i="2" l="1"/>
  <c r="R23" i="2"/>
  <c r="R27" i="2"/>
  <c r="R25" i="2"/>
  <c r="R24" i="2"/>
  <c r="R29" i="2"/>
  <c r="R32" i="2"/>
  <c r="Q32" i="2"/>
  <c r="R26" i="2"/>
  <c r="R31" i="2"/>
  <c r="Q31" i="2"/>
  <c r="R30" i="2"/>
  <c r="AA6" i="2"/>
  <c r="M12" i="4"/>
  <c r="N11" i="4"/>
  <c r="V6" i="2"/>
  <c r="U5" i="2"/>
  <c r="X8" i="2"/>
  <c r="W8" i="2"/>
  <c r="AB8" i="2"/>
  <c r="V7" i="2"/>
  <c r="T7" i="2"/>
  <c r="Z5" i="2"/>
  <c r="U7" i="2"/>
  <c r="Z7" i="2"/>
  <c r="AC7" i="2"/>
  <c r="W7" i="2"/>
  <c r="AC8" i="2"/>
  <c r="T8" i="2"/>
  <c r="X6" i="2"/>
  <c r="U9" i="2"/>
  <c r="Y8" i="2"/>
  <c r="AA7" i="2"/>
  <c r="Z8" i="2"/>
  <c r="AD7" i="2"/>
  <c r="AD8" i="2"/>
  <c r="V8" i="2"/>
  <c r="AB7" i="2"/>
  <c r="Y6" i="2"/>
  <c r="Z6" i="2"/>
  <c r="T9" i="2"/>
  <c r="V9" i="2"/>
  <c r="Y7" i="2"/>
  <c r="W6" i="2"/>
  <c r="AA9" i="2"/>
  <c r="AD6" i="2"/>
  <c r="AA8" i="2"/>
  <c r="U8" i="2"/>
  <c r="X7" i="2"/>
  <c r="AB9" i="2"/>
  <c r="Y9" i="2"/>
  <c r="AC6" i="2"/>
  <c r="AB6" i="2"/>
  <c r="AD9" i="2"/>
  <c r="Y5" i="2"/>
  <c r="W9" i="2"/>
  <c r="AA5" i="2"/>
  <c r="W5" i="2"/>
  <c r="T6" i="2"/>
  <c r="AD5" i="2"/>
  <c r="U6" i="2"/>
  <c r="T5" i="2"/>
  <c r="AC5" i="2"/>
  <c r="L34" i="2"/>
  <c r="Z9" i="2"/>
  <c r="AB5" i="2"/>
  <c r="N9" i="2"/>
  <c r="J8" i="2"/>
  <c r="O6" i="2"/>
  <c r="J5" i="2"/>
  <c r="F8" i="2"/>
  <c r="O7" i="2"/>
  <c r="N8" i="2"/>
  <c r="F9" i="2"/>
  <c r="L7" i="2"/>
  <c r="G6" i="2"/>
  <c r="G9" i="2"/>
  <c r="P7" i="2"/>
  <c r="N7" i="2"/>
  <c r="M8" i="2"/>
  <c r="L9" i="2"/>
  <c r="P6" i="2"/>
  <c r="K5" i="2"/>
  <c r="P8" i="2"/>
  <c r="H7" i="2"/>
  <c r="O9" i="2"/>
  <c r="G5" i="2"/>
  <c r="K8" i="2"/>
  <c r="H6" i="2"/>
  <c r="I9" i="2"/>
  <c r="G8" i="2"/>
  <c r="L6" i="2"/>
  <c r="G7" i="2"/>
  <c r="F5" i="2"/>
  <c r="I6" i="2"/>
  <c r="J7" i="2"/>
  <c r="H5" i="2"/>
  <c r="M7" i="2"/>
  <c r="L5" i="2"/>
  <c r="H8" i="2"/>
  <c r="I7" i="2"/>
  <c r="P5" i="2"/>
  <c r="O5" i="2"/>
  <c r="H9" i="2"/>
  <c r="M5" i="2"/>
  <c r="I8" i="2"/>
  <c r="N6" i="2"/>
  <c r="I5" i="2"/>
  <c r="K6" i="2"/>
  <c r="F7" i="2"/>
  <c r="L8" i="2"/>
  <c r="K9" i="2"/>
  <c r="K7" i="2"/>
  <c r="F6" i="2"/>
  <c r="O8" i="2"/>
  <c r="J6" i="2"/>
  <c r="N5" i="2"/>
  <c r="P9" i="2"/>
  <c r="J9" i="2"/>
  <c r="M6" i="2"/>
  <c r="M9" i="2"/>
  <c r="M34" i="2"/>
  <c r="AC9" i="2"/>
  <c r="V5" i="2"/>
  <c r="X5" i="2"/>
  <c r="X9" i="2"/>
  <c r="R55" i="2" l="1"/>
  <c r="AE7" i="2"/>
  <c r="R44" i="2"/>
  <c r="Q5" i="2"/>
  <c r="R56" i="2"/>
  <c r="AE8" i="2"/>
  <c r="R54" i="2"/>
  <c r="AE6" i="2"/>
  <c r="Q6" i="2"/>
  <c r="R45" i="2"/>
  <c r="R48" i="2"/>
  <c r="Q9" i="2"/>
  <c r="Q7" i="2"/>
  <c r="R46" i="2"/>
  <c r="Q8" i="2"/>
  <c r="R47" i="2"/>
  <c r="AE5" i="2"/>
  <c r="R53" i="2"/>
  <c r="AE9" i="2"/>
  <c r="R57" i="2"/>
  <c r="N12" i="4"/>
  <c r="M13" i="4"/>
  <c r="M14" i="4" l="1"/>
  <c r="N13" i="4"/>
  <c r="M15" i="4" l="1"/>
  <c r="N14" i="4"/>
  <c r="M16" i="4" l="1"/>
  <c r="N15" i="4"/>
  <c r="N16" i="4" l="1"/>
  <c r="M17" i="4"/>
  <c r="M18" i="4" l="1"/>
  <c r="N17" i="4"/>
  <c r="M19" i="4" l="1"/>
  <c r="N18" i="4"/>
  <c r="M20" i="4" l="1"/>
  <c r="N19" i="4"/>
  <c r="N20" i="4" l="1"/>
  <c r="M21" i="4"/>
  <c r="M22" i="4" l="1"/>
  <c r="N21" i="4"/>
  <c r="M23" i="4" l="1"/>
  <c r="N22" i="4"/>
  <c r="M24" i="4" l="1"/>
  <c r="N23" i="4"/>
  <c r="N24" i="4" l="1"/>
  <c r="M25" i="4"/>
  <c r="M26" i="4" l="1"/>
  <c r="N25" i="4"/>
  <c r="M27" i="4" l="1"/>
  <c r="N26" i="4"/>
  <c r="M28" i="4" l="1"/>
  <c r="N27" i="4"/>
  <c r="N28" i="4" l="1"/>
  <c r="M29" i="4"/>
  <c r="M30" i="4" l="1"/>
  <c r="N29" i="4"/>
  <c r="M31" i="4" l="1"/>
  <c r="N30" i="4"/>
  <c r="M32" i="4" l="1"/>
  <c r="N31" i="4"/>
  <c r="N32" i="4" l="1"/>
  <c r="M33" i="4"/>
  <c r="M34" i="4" l="1"/>
  <c r="N33" i="4"/>
  <c r="M35" i="4" l="1"/>
  <c r="N34" i="4"/>
  <c r="M36" i="4" l="1"/>
  <c r="N35" i="4"/>
  <c r="N36" i="4" l="1"/>
  <c r="M37" i="4"/>
  <c r="M38" i="4" l="1"/>
  <c r="N37" i="4"/>
  <c r="M39" i="4" l="1"/>
  <c r="N38" i="4"/>
  <c r="M40" i="4" l="1"/>
  <c r="N39" i="4"/>
  <c r="N40" i="4" l="1"/>
  <c r="M41" i="4"/>
  <c r="M42" i="4" l="1"/>
  <c r="N41" i="4"/>
  <c r="M43" i="4" l="1"/>
  <c r="N42" i="4"/>
  <c r="M44" i="4" l="1"/>
  <c r="N43" i="4"/>
  <c r="N44" i="4" l="1"/>
  <c r="M45" i="4"/>
  <c r="M46" i="4" l="1"/>
  <c r="N45" i="4"/>
  <c r="M47" i="4" l="1"/>
  <c r="N46" i="4"/>
  <c r="M48" i="4" l="1"/>
  <c r="N47" i="4"/>
  <c r="N48" i="4" l="1"/>
  <c r="M49" i="4"/>
  <c r="M50" i="4" l="1"/>
  <c r="N49" i="4"/>
  <c r="M51" i="4" l="1"/>
  <c r="N50" i="4"/>
  <c r="M52" i="4" l="1"/>
  <c r="N51" i="4"/>
  <c r="N52" i="4" l="1"/>
  <c r="M53" i="4"/>
  <c r="M54" i="4" l="1"/>
  <c r="N53" i="4"/>
  <c r="M55" i="4" l="1"/>
  <c r="N54" i="4"/>
  <c r="M56" i="4" l="1"/>
  <c r="N55" i="4"/>
  <c r="N56" i="4" l="1"/>
  <c r="M57" i="4"/>
  <c r="M58" i="4" l="1"/>
  <c r="N57" i="4"/>
  <c r="M59" i="4" l="1"/>
  <c r="N58" i="4"/>
  <c r="M60" i="4" l="1"/>
  <c r="N59" i="4"/>
  <c r="N60" i="4" l="1"/>
  <c r="M61" i="4"/>
  <c r="M62" i="4" l="1"/>
  <c r="N61" i="4"/>
  <c r="M63" i="4" l="1"/>
  <c r="N62" i="4"/>
  <c r="M64" i="4" l="1"/>
  <c r="N63" i="4"/>
  <c r="N64" i="4" l="1"/>
  <c r="M65" i="4"/>
  <c r="M66" i="4" l="1"/>
  <c r="N65" i="4"/>
  <c r="M67" i="4" l="1"/>
  <c r="N66" i="4"/>
  <c r="M68" i="4" l="1"/>
  <c r="N67" i="4"/>
  <c r="N68" i="4" l="1"/>
  <c r="M69" i="4"/>
  <c r="M70" i="4" l="1"/>
  <c r="N69" i="4"/>
  <c r="M71" i="4" l="1"/>
  <c r="N70" i="4"/>
  <c r="M72" i="4" l="1"/>
  <c r="N71" i="4"/>
  <c r="N72" i="4" l="1"/>
  <c r="M73" i="4"/>
  <c r="M74" i="4" l="1"/>
  <c r="N73" i="4"/>
  <c r="M75" i="4" l="1"/>
  <c r="N74" i="4"/>
  <c r="M76" i="4" l="1"/>
  <c r="N75" i="4"/>
  <c r="N76" i="4" l="1"/>
  <c r="M77" i="4"/>
  <c r="M78" i="4" l="1"/>
  <c r="N77" i="4"/>
  <c r="M79" i="4" l="1"/>
  <c r="N78" i="4"/>
  <c r="M80" i="4" l="1"/>
  <c r="N79" i="4"/>
  <c r="N80" i="4" l="1"/>
  <c r="M81" i="4"/>
  <c r="M82" i="4" l="1"/>
  <c r="N81" i="4"/>
  <c r="M83" i="4" l="1"/>
  <c r="N82" i="4"/>
  <c r="M84" i="4" l="1"/>
  <c r="N83" i="4"/>
  <c r="N84" i="4" l="1"/>
  <c r="M85" i="4"/>
  <c r="M86" i="4" l="1"/>
  <c r="N85" i="4"/>
  <c r="M87" i="4" l="1"/>
  <c r="N86" i="4"/>
  <c r="M88" i="4" l="1"/>
  <c r="N87" i="4"/>
  <c r="N88" i="4" l="1"/>
  <c r="M89" i="4"/>
  <c r="M90" i="4" l="1"/>
  <c r="N89" i="4"/>
  <c r="M91" i="4" l="1"/>
  <c r="N90" i="4"/>
  <c r="M92" i="4" l="1"/>
  <c r="N91" i="4"/>
  <c r="N92" i="4" l="1"/>
  <c r="M93" i="4"/>
  <c r="M94" i="4" l="1"/>
  <c r="N93" i="4"/>
  <c r="M95" i="4" l="1"/>
  <c r="N94" i="4"/>
  <c r="M96" i="4" l="1"/>
  <c r="N95" i="4"/>
  <c r="N96" i="4" l="1"/>
  <c r="M97" i="4"/>
  <c r="M98" i="4" l="1"/>
  <c r="N97" i="4"/>
  <c r="M99" i="4" l="1"/>
  <c r="N98" i="4"/>
  <c r="M100" i="4" l="1"/>
  <c r="N99" i="4"/>
  <c r="N100" i="4" l="1"/>
  <c r="M101" i="4"/>
  <c r="M102" i="4" l="1"/>
  <c r="N101" i="4"/>
  <c r="M103" i="4" l="1"/>
  <c r="N102" i="4"/>
  <c r="M104" i="4" l="1"/>
  <c r="N103" i="4"/>
  <c r="N104" i="4" l="1"/>
  <c r="M105" i="4"/>
  <c r="M106" i="4" l="1"/>
  <c r="N105" i="4"/>
  <c r="M107" i="4" l="1"/>
  <c r="N106" i="4"/>
  <c r="M108" i="4" l="1"/>
  <c r="N107" i="4"/>
  <c r="N108" i="4" l="1"/>
  <c r="M109" i="4"/>
  <c r="M110" i="4" l="1"/>
  <c r="N109" i="4"/>
  <c r="M111" i="4" l="1"/>
  <c r="N110" i="4"/>
  <c r="M112" i="4" l="1"/>
  <c r="N111" i="4"/>
  <c r="N112" i="4" l="1"/>
  <c r="M113" i="4"/>
  <c r="M114" i="4" l="1"/>
  <c r="N113" i="4"/>
  <c r="M115" i="4" l="1"/>
  <c r="N114" i="4"/>
  <c r="M116" i="4" l="1"/>
  <c r="N115" i="4"/>
  <c r="N116" i="4" l="1"/>
  <c r="M117" i="4"/>
  <c r="M118" i="4" l="1"/>
  <c r="N117" i="4"/>
  <c r="M119" i="4" l="1"/>
  <c r="N118" i="4"/>
  <c r="M120" i="4" l="1"/>
  <c r="N119" i="4"/>
  <c r="N120" i="4" l="1"/>
  <c r="M121" i="4"/>
  <c r="M122" i="4" l="1"/>
  <c r="N121" i="4"/>
  <c r="M123" i="4" l="1"/>
  <c r="N122" i="4"/>
  <c r="M124" i="4" l="1"/>
  <c r="N123" i="4"/>
  <c r="N124" i="4" l="1"/>
  <c r="M125" i="4"/>
  <c r="M126" i="4" l="1"/>
  <c r="N125" i="4"/>
  <c r="M127" i="4" l="1"/>
  <c r="N126" i="4"/>
  <c r="M128" i="4" l="1"/>
  <c r="N127" i="4"/>
  <c r="N128" i="4" l="1"/>
  <c r="M129" i="4"/>
  <c r="M130" i="4" l="1"/>
  <c r="N129" i="4"/>
  <c r="M131" i="4" l="1"/>
  <c r="N130" i="4"/>
  <c r="M132" i="4" l="1"/>
  <c r="N131" i="4"/>
  <c r="N132" i="4" l="1"/>
  <c r="M133" i="4"/>
  <c r="M134" i="4" l="1"/>
  <c r="N133" i="4"/>
  <c r="M135" i="4" l="1"/>
  <c r="N134" i="4"/>
  <c r="M136" i="4" l="1"/>
  <c r="N135" i="4"/>
  <c r="N136" i="4" l="1"/>
  <c r="M137" i="4"/>
  <c r="M138" i="4" l="1"/>
  <c r="N137" i="4"/>
  <c r="M139" i="4" l="1"/>
  <c r="N138" i="4"/>
  <c r="M140" i="4" l="1"/>
  <c r="N139" i="4"/>
  <c r="N140" i="4" l="1"/>
  <c r="M141" i="4"/>
  <c r="M142" i="4" l="1"/>
  <c r="N141" i="4"/>
  <c r="M143" i="4" l="1"/>
  <c r="N142" i="4"/>
  <c r="M144" i="4" l="1"/>
  <c r="N143" i="4"/>
  <c r="N144" i="4" l="1"/>
  <c r="M145" i="4"/>
  <c r="M146" i="4" l="1"/>
  <c r="N145" i="4"/>
  <c r="M147" i="4" l="1"/>
  <c r="N146" i="4"/>
  <c r="M148" i="4" l="1"/>
  <c r="N147" i="4"/>
  <c r="N148" i="4" l="1"/>
  <c r="M149" i="4"/>
  <c r="M150" i="4" l="1"/>
  <c r="N149" i="4"/>
  <c r="M151" i="4" l="1"/>
  <c r="N150" i="4"/>
  <c r="M152" i="4" l="1"/>
  <c r="N151" i="4"/>
  <c r="N152" i="4" l="1"/>
  <c r="M153" i="4"/>
  <c r="N153" i="4" l="1"/>
  <c r="M154" i="4"/>
  <c r="N154" i="4" l="1"/>
  <c r="M155" i="4"/>
  <c r="M156" i="4" l="1"/>
  <c r="N155" i="4"/>
  <c r="N156" i="4" l="1"/>
  <c r="M157" i="4"/>
  <c r="N157" i="4" l="1"/>
  <c r="M158" i="4"/>
  <c r="N158" i="4" l="1"/>
  <c r="M159" i="4"/>
  <c r="M160" i="4" l="1"/>
  <c r="N159" i="4"/>
  <c r="N160" i="4" l="1"/>
  <c r="M161" i="4"/>
  <c r="N161" i="4" l="1"/>
  <c r="M162" i="4"/>
  <c r="N162" i="4" l="1"/>
  <c r="M163" i="4"/>
  <c r="M164" i="4" l="1"/>
  <c r="N163" i="4"/>
  <c r="N164" i="4" l="1"/>
  <c r="M165" i="4"/>
  <c r="N165" i="4" l="1"/>
  <c r="M166" i="4"/>
  <c r="N166" i="4" l="1"/>
  <c r="M167" i="4"/>
  <c r="M168" i="4" l="1"/>
  <c r="N167" i="4"/>
  <c r="N168" i="4" l="1"/>
  <c r="M169" i="4"/>
  <c r="N169" i="4" l="1"/>
  <c r="M170" i="4"/>
  <c r="N170" i="4" l="1"/>
  <c r="M171" i="4"/>
  <c r="M172" i="4" l="1"/>
  <c r="N171" i="4"/>
  <c r="N172" i="4" l="1"/>
  <c r="M173" i="4"/>
  <c r="N173" i="4" l="1"/>
  <c r="M174" i="4"/>
  <c r="N174" i="4" l="1"/>
  <c r="M175" i="4"/>
  <c r="M176" i="4" l="1"/>
  <c r="N175" i="4"/>
  <c r="N176" i="4" l="1"/>
  <c r="M177" i="4"/>
  <c r="N177" i="4" l="1"/>
  <c r="M178" i="4"/>
  <c r="N178" i="4" l="1"/>
  <c r="M179" i="4"/>
  <c r="M180" i="4" l="1"/>
  <c r="N179" i="4"/>
  <c r="N180" i="4" l="1"/>
  <c r="M181" i="4"/>
  <c r="N181" i="4" l="1"/>
  <c r="M182" i="4"/>
  <c r="N182" i="4" l="1"/>
  <c r="M183" i="4"/>
  <c r="M184" i="4" l="1"/>
  <c r="N183" i="4"/>
  <c r="N184" i="4" l="1"/>
  <c r="M185" i="4"/>
  <c r="N185" i="4" l="1"/>
  <c r="M186" i="4"/>
  <c r="N186" i="4" l="1"/>
  <c r="M187" i="4"/>
  <c r="M188" i="4" l="1"/>
  <c r="N187" i="4"/>
  <c r="N188" i="4" l="1"/>
  <c r="M189" i="4"/>
  <c r="N189" i="4" l="1"/>
  <c r="M190" i="4"/>
  <c r="N190" i="4" l="1"/>
  <c r="M191" i="4"/>
  <c r="M192" i="4" l="1"/>
  <c r="N191" i="4"/>
  <c r="N192" i="4" l="1"/>
  <c r="M193" i="4"/>
  <c r="N193" i="4" l="1"/>
  <c r="M194" i="4"/>
  <c r="N194" i="4" l="1"/>
  <c r="M195" i="4"/>
  <c r="M196" i="4" l="1"/>
  <c r="N195" i="4"/>
  <c r="N196" i="4" l="1"/>
  <c r="M197" i="4"/>
  <c r="N197" i="4" l="1"/>
  <c r="M198" i="4"/>
  <c r="N198" i="4" l="1"/>
  <c r="M199" i="4"/>
  <c r="M200" i="4" l="1"/>
  <c r="N199" i="4"/>
  <c r="N200" i="4" l="1"/>
  <c r="M201" i="4"/>
  <c r="N201" i="4" l="1"/>
  <c r="M202" i="4"/>
  <c r="N202" i="4" l="1"/>
  <c r="M203" i="4"/>
  <c r="M204" i="4" l="1"/>
  <c r="N203" i="4"/>
  <c r="N204" i="4" l="1"/>
  <c r="M205" i="4"/>
  <c r="N205" i="4" l="1"/>
  <c r="M206" i="4"/>
  <c r="N206" i="4" l="1"/>
  <c r="M207" i="4"/>
  <c r="M208" i="4" l="1"/>
  <c r="N207" i="4"/>
  <c r="N208" i="4" l="1"/>
  <c r="M209" i="4"/>
  <c r="N209" i="4" l="1"/>
  <c r="M210" i="4"/>
  <c r="N210" i="4" l="1"/>
  <c r="M211" i="4"/>
  <c r="M212" i="4" l="1"/>
  <c r="N211" i="4"/>
  <c r="N212" i="4" l="1"/>
  <c r="M213" i="4"/>
  <c r="N213" i="4" l="1"/>
  <c r="M214" i="4"/>
  <c r="N214" i="4" l="1"/>
  <c r="M215" i="4"/>
  <c r="M216" i="4" l="1"/>
  <c r="N215" i="4"/>
  <c r="N216" i="4" l="1"/>
  <c r="M217" i="4"/>
  <c r="N217" i="4" l="1"/>
  <c r="M218" i="4"/>
  <c r="N218" i="4" l="1"/>
  <c r="M219" i="4"/>
  <c r="M220" i="4" l="1"/>
  <c r="N219" i="4"/>
  <c r="N220" i="4" l="1"/>
  <c r="M221" i="4"/>
  <c r="N221" i="4" l="1"/>
  <c r="M222" i="4"/>
  <c r="N222" i="4" l="1"/>
  <c r="M223" i="4"/>
  <c r="M224" i="4" l="1"/>
  <c r="N223" i="4"/>
  <c r="N224" i="4" l="1"/>
  <c r="M225" i="4"/>
  <c r="N225" i="4" l="1"/>
  <c r="M226" i="4"/>
  <c r="N226" i="4" l="1"/>
  <c r="M227" i="4"/>
  <c r="M228" i="4" l="1"/>
  <c r="N227" i="4"/>
  <c r="N228" i="4" l="1"/>
  <c r="M229" i="4"/>
  <c r="N229" i="4" l="1"/>
  <c r="M230" i="4"/>
  <c r="N230" i="4" l="1"/>
  <c r="M231" i="4"/>
  <c r="M232" i="4" l="1"/>
  <c r="N231" i="4"/>
  <c r="N232" i="4" l="1"/>
  <c r="M233" i="4"/>
  <c r="N233" i="4" l="1"/>
  <c r="M234" i="4"/>
  <c r="N234" i="4" l="1"/>
  <c r="M235" i="4"/>
  <c r="M236" i="4" l="1"/>
  <c r="N235" i="4"/>
  <c r="N236" i="4" l="1"/>
  <c r="M237" i="4"/>
  <c r="N237" i="4" l="1"/>
  <c r="M238" i="4"/>
  <c r="N238" i="4" l="1"/>
  <c r="M239" i="4"/>
  <c r="M240" i="4" l="1"/>
  <c r="N239" i="4"/>
  <c r="N240" i="4" l="1"/>
  <c r="M241" i="4"/>
  <c r="N241" i="4" l="1"/>
  <c r="M242" i="4"/>
  <c r="N242" i="4" l="1"/>
  <c r="M243" i="4"/>
  <c r="M244" i="4" l="1"/>
  <c r="N243" i="4"/>
  <c r="N244" i="4" l="1"/>
  <c r="M245" i="4"/>
  <c r="N245" i="4" l="1"/>
  <c r="M246" i="4"/>
  <c r="N246" i="4" l="1"/>
  <c r="M247" i="4"/>
  <c r="M248" i="4" l="1"/>
  <c r="N247" i="4"/>
  <c r="N248" i="4" l="1"/>
  <c r="M249" i="4"/>
  <c r="N249" i="4" l="1"/>
  <c r="M250" i="4"/>
  <c r="N250" i="4" l="1"/>
  <c r="M251" i="4"/>
  <c r="M252" i="4" l="1"/>
  <c r="N251" i="4"/>
  <c r="N252" i="4" l="1"/>
  <c r="M253" i="4"/>
  <c r="N253" i="4" l="1"/>
  <c r="M254" i="4"/>
  <c r="N254" i="4" l="1"/>
  <c r="M255" i="4"/>
  <c r="M256" i="4" l="1"/>
  <c r="N255" i="4"/>
  <c r="N256" i="4" l="1"/>
  <c r="M257" i="4"/>
  <c r="N257" i="4" l="1"/>
  <c r="M258" i="4"/>
  <c r="N258" i="4" l="1"/>
  <c r="M259" i="4"/>
  <c r="M260" i="4" l="1"/>
  <c r="N259" i="4"/>
  <c r="N260" i="4" l="1"/>
  <c r="M261" i="4"/>
  <c r="N261" i="4" l="1"/>
  <c r="M262" i="4"/>
  <c r="N262" i="4" l="1"/>
  <c r="M263" i="4"/>
  <c r="M264" i="4" l="1"/>
  <c r="N263" i="4"/>
  <c r="N264" i="4" l="1"/>
  <c r="M265" i="4"/>
  <c r="N265" i="4" l="1"/>
  <c r="M266" i="4"/>
  <c r="N266" i="4" l="1"/>
  <c r="M267" i="4"/>
  <c r="M268" i="4" l="1"/>
  <c r="N267" i="4"/>
  <c r="N268" i="4" l="1"/>
  <c r="M269" i="4"/>
  <c r="N269" i="4" l="1"/>
  <c r="M270" i="4"/>
  <c r="N270" i="4" l="1"/>
  <c r="M271" i="4"/>
  <c r="M272" i="4" l="1"/>
  <c r="N271" i="4"/>
  <c r="N272" i="4" l="1"/>
  <c r="M273" i="4"/>
  <c r="N273" i="4" l="1"/>
  <c r="M274" i="4"/>
  <c r="N274" i="4" l="1"/>
  <c r="M275" i="4"/>
  <c r="M276" i="4" l="1"/>
  <c r="N275" i="4"/>
  <c r="N276" i="4" l="1"/>
  <c r="M277" i="4"/>
  <c r="N277" i="4" l="1"/>
  <c r="M278" i="4"/>
  <c r="N278" i="4" l="1"/>
  <c r="M279" i="4"/>
  <c r="M280" i="4" l="1"/>
  <c r="N279" i="4"/>
  <c r="N280" i="4" l="1"/>
  <c r="M281" i="4"/>
  <c r="N281" i="4" l="1"/>
  <c r="M282" i="4"/>
  <c r="N282" i="4" l="1"/>
  <c r="M283" i="4"/>
  <c r="M284" i="4" l="1"/>
  <c r="N283" i="4"/>
  <c r="N284" i="4" l="1"/>
  <c r="M285" i="4"/>
  <c r="N285" i="4" l="1"/>
  <c r="M286" i="4"/>
  <c r="N286" i="4" l="1"/>
  <c r="M287" i="4"/>
  <c r="M288" i="4" l="1"/>
  <c r="N287" i="4"/>
  <c r="N288" i="4" l="1"/>
  <c r="M289" i="4"/>
  <c r="N289" i="4" l="1"/>
  <c r="M290" i="4"/>
  <c r="N290" i="4" l="1"/>
  <c r="M291" i="4"/>
  <c r="M292" i="4" l="1"/>
  <c r="N291" i="4"/>
  <c r="N292" i="4" l="1"/>
  <c r="M293" i="4"/>
  <c r="N293" i="4" l="1"/>
  <c r="M294" i="4"/>
  <c r="N294" i="4" l="1"/>
  <c r="M295" i="4"/>
  <c r="M296" i="4" l="1"/>
  <c r="N295" i="4"/>
  <c r="N296" i="4" l="1"/>
  <c r="M297" i="4"/>
  <c r="N297" i="4" l="1"/>
  <c r="M298" i="4"/>
  <c r="N298" i="4" l="1"/>
  <c r="M299" i="4"/>
  <c r="M300" i="4" l="1"/>
  <c r="N299" i="4"/>
  <c r="N300" i="4" l="1"/>
  <c r="M301" i="4"/>
  <c r="N301" i="4" l="1"/>
  <c r="M302" i="4"/>
  <c r="N302" i="4" l="1"/>
  <c r="M303" i="4"/>
  <c r="M304" i="4" l="1"/>
  <c r="N303" i="4"/>
  <c r="N304" i="4" l="1"/>
  <c r="M305" i="4"/>
  <c r="N305" i="4" l="1"/>
  <c r="M306" i="4"/>
  <c r="N306" i="4" l="1"/>
  <c r="M307" i="4"/>
  <c r="M308" i="4" l="1"/>
  <c r="N307" i="4"/>
  <c r="N308" i="4" l="1"/>
  <c r="M309" i="4"/>
  <c r="N309" i="4" l="1"/>
  <c r="M310" i="4"/>
  <c r="N310" i="4" l="1"/>
  <c r="M311" i="4"/>
  <c r="M312" i="4" l="1"/>
  <c r="N311" i="4"/>
  <c r="N312" i="4" l="1"/>
  <c r="M313" i="4"/>
  <c r="N313" i="4" l="1"/>
  <c r="M314" i="4"/>
  <c r="N314" i="4" l="1"/>
  <c r="M315" i="4"/>
  <c r="M316" i="4" l="1"/>
  <c r="N315" i="4"/>
  <c r="N316" i="4" l="1"/>
  <c r="M317" i="4"/>
  <c r="N317" i="4" l="1"/>
  <c r="M318" i="4"/>
  <c r="N318" i="4" l="1"/>
  <c r="M319" i="4"/>
  <c r="M320" i="4" l="1"/>
  <c r="N319" i="4"/>
  <c r="N320" i="4" l="1"/>
  <c r="M321" i="4"/>
  <c r="N321" i="4" l="1"/>
  <c r="M322" i="4"/>
  <c r="N322" i="4" l="1"/>
  <c r="M323" i="4"/>
  <c r="M324" i="4" l="1"/>
  <c r="N323" i="4"/>
  <c r="N324" i="4" l="1"/>
  <c r="M325" i="4"/>
  <c r="N325" i="4" l="1"/>
  <c r="M326" i="4"/>
  <c r="N326" i="4" l="1"/>
  <c r="M327" i="4"/>
  <c r="M328" i="4" l="1"/>
  <c r="N327" i="4"/>
  <c r="N328" i="4" l="1"/>
  <c r="M329" i="4"/>
  <c r="N329" i="4" l="1"/>
  <c r="M330" i="4"/>
  <c r="N330" i="4" l="1"/>
  <c r="M331" i="4"/>
  <c r="M332" i="4" l="1"/>
  <c r="N331" i="4"/>
  <c r="N332" i="4" l="1"/>
  <c r="M333" i="4"/>
  <c r="N333" i="4" l="1"/>
  <c r="M334" i="4"/>
  <c r="N334" i="4" l="1"/>
  <c r="M335" i="4"/>
  <c r="M336" i="4" l="1"/>
  <c r="N335" i="4"/>
  <c r="N336" i="4" l="1"/>
  <c r="M337" i="4"/>
  <c r="N337" i="4" l="1"/>
  <c r="M338" i="4"/>
  <c r="N338" i="4" l="1"/>
  <c r="M339" i="4"/>
  <c r="M340" i="4" l="1"/>
  <c r="N339" i="4"/>
  <c r="N340" i="4" l="1"/>
  <c r="M341" i="4"/>
  <c r="N341" i="4" l="1"/>
  <c r="M342" i="4"/>
  <c r="N342" i="4" l="1"/>
  <c r="M343" i="4"/>
  <c r="M344" i="4" l="1"/>
  <c r="N343" i="4"/>
  <c r="N344" i="4" l="1"/>
  <c r="M345" i="4"/>
  <c r="N345" i="4" l="1"/>
  <c r="M346" i="4"/>
  <c r="N346" i="4" l="1"/>
  <c r="M347" i="4"/>
  <c r="M348" i="4" l="1"/>
  <c r="N347" i="4"/>
  <c r="N348" i="4" l="1"/>
  <c r="M349" i="4"/>
  <c r="N349" i="4" l="1"/>
  <c r="M350" i="4"/>
  <c r="N350" i="4" l="1"/>
  <c r="M351" i="4"/>
  <c r="M352" i="4" l="1"/>
  <c r="N351" i="4"/>
  <c r="N352" i="4" l="1"/>
  <c r="M353" i="4"/>
  <c r="N353" i="4" l="1"/>
  <c r="M354" i="4"/>
  <c r="N354" i="4" l="1"/>
  <c r="M355" i="4"/>
  <c r="M356" i="4" l="1"/>
  <c r="N355" i="4"/>
  <c r="N356" i="4" l="1"/>
  <c r="M357" i="4"/>
  <c r="N357" i="4" l="1"/>
  <c r="M358" i="4"/>
  <c r="N358" i="4" l="1"/>
  <c r="M359" i="4"/>
  <c r="M360" i="4" l="1"/>
  <c r="N359" i="4"/>
  <c r="N360" i="4" l="1"/>
  <c r="M361" i="4"/>
  <c r="N361" i="4" l="1"/>
  <c r="M362" i="4"/>
  <c r="N362" i="4" l="1"/>
  <c r="M363" i="4"/>
  <c r="M364" i="4" l="1"/>
  <c r="N363" i="4"/>
  <c r="N364" i="4" l="1"/>
  <c r="M365" i="4"/>
  <c r="N365" i="4" l="1"/>
  <c r="M366" i="4"/>
  <c r="N366" i="4" l="1"/>
  <c r="M367" i="4"/>
  <c r="M368" i="4" l="1"/>
  <c r="N367" i="4"/>
  <c r="N368" i="4" l="1"/>
  <c r="M369" i="4"/>
  <c r="N369" i="4" l="1"/>
  <c r="M370" i="4"/>
  <c r="N370" i="4" l="1"/>
  <c r="M371" i="4"/>
  <c r="N37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<sst xmlns="http://schemas.openxmlformats.org/spreadsheetml/2006/main" count="534" uniqueCount="83">
  <si>
    <t>Game</t>
  </si>
  <si>
    <t>Date</t>
  </si>
  <si>
    <t>Away</t>
  </si>
  <si>
    <t>Home</t>
  </si>
  <si>
    <t>Location</t>
  </si>
  <si>
    <t>Played?</t>
  </si>
  <si>
    <t>Away Score</t>
  </si>
  <si>
    <t>Home Score</t>
  </si>
  <si>
    <t>SO</t>
  </si>
  <si>
    <t>Result</t>
  </si>
  <si>
    <t>Erina</t>
  </si>
  <si>
    <t>Melbourne</t>
  </si>
  <si>
    <t>Perth</t>
  </si>
  <si>
    <t>CBR Brave</t>
  </si>
  <si>
    <t>Boondall</t>
  </si>
  <si>
    <t>Adelaide</t>
  </si>
  <si>
    <t>Canberra</t>
  </si>
  <si>
    <t>OT</t>
  </si>
  <si>
    <t>Newcastle</t>
  </si>
  <si>
    <t>GF</t>
  </si>
  <si>
    <t>Overtime</t>
  </si>
  <si>
    <t>Rank</t>
  </si>
  <si>
    <t>Team</t>
  </si>
  <si>
    <t>W</t>
  </si>
  <si>
    <t>L</t>
  </si>
  <si>
    <t>GA</t>
  </si>
  <si>
    <t>GDF</t>
  </si>
  <si>
    <t>PTS</t>
  </si>
  <si>
    <t>PCT</t>
  </si>
  <si>
    <t>Hellyer Conference</t>
  </si>
  <si>
    <t>Rurak Conference</t>
  </si>
  <si>
    <t>Pts Avail</t>
  </si>
  <si>
    <t>Finals?</t>
  </si>
  <si>
    <t>Elimination?</t>
  </si>
  <si>
    <t>Enter League details into this page</t>
  </si>
  <si>
    <t>Teams</t>
  </si>
  <si>
    <t>Points system</t>
  </si>
  <si>
    <t>Dates</t>
  </si>
  <si>
    <t>Abbreviation</t>
  </si>
  <si>
    <t>Venue</t>
  </si>
  <si>
    <t>Regulation win</t>
  </si>
  <si>
    <t>Date of first game</t>
  </si>
  <si>
    <t>AA</t>
  </si>
  <si>
    <t>OT win</t>
  </si>
  <si>
    <t>Date of last game</t>
  </si>
  <si>
    <t>CB</t>
  </si>
  <si>
    <t>OT Loss</t>
  </si>
  <si>
    <t>MI</t>
  </si>
  <si>
    <t>Regulation loss</t>
  </si>
  <si>
    <t>Games per team</t>
  </si>
  <si>
    <t>MM</t>
  </si>
  <si>
    <t>NS</t>
  </si>
  <si>
    <t>Total no of teams</t>
  </si>
  <si>
    <t>PT</t>
  </si>
  <si>
    <t>Teams in playoffs</t>
  </si>
  <si>
    <t>BL</t>
  </si>
  <si>
    <t>CR</t>
  </si>
  <si>
    <t>Conferences</t>
  </si>
  <si>
    <t>per conference</t>
  </si>
  <si>
    <t>Standings</t>
  </si>
  <si>
    <t>ADRENALINE</t>
  </si>
  <si>
    <t>LIGHTNING</t>
  </si>
  <si>
    <t>BRAVE</t>
  </si>
  <si>
    <t>RHINOS</t>
  </si>
  <si>
    <t>ICE</t>
  </si>
  <si>
    <t>MUSTANGS</t>
  </si>
  <si>
    <t>NORTHSTARS</t>
  </si>
  <si>
    <t>THUNDER</t>
  </si>
  <si>
    <t>BEARS</t>
  </si>
  <si>
    <t>ICE DOGS</t>
  </si>
  <si>
    <t>P</t>
  </si>
  <si>
    <t>OW</t>
  </si>
  <si>
    <t>OL</t>
  </si>
  <si>
    <t>TEAM</t>
  </si>
  <si>
    <t>AIS</t>
  </si>
  <si>
    <t>League</t>
  </si>
  <si>
    <t>OT/SO</t>
  </si>
  <si>
    <t>2025 AIHL FINAL STANDINGS PREDICTION</t>
  </si>
  <si>
    <t>STEPS:</t>
  </si>
  <si>
    <t>1. Complete your game predictions in the game-by-game tab</t>
  </si>
  <si>
    <t>3. Share your prediction with the Australian hockey community on Oz Hockey Media's socials</t>
  </si>
  <si>
    <t>2. Watch your final league standings predictions automatically update based on your game predictions</t>
  </si>
  <si>
    <t>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</si>
</sst>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C09]dd\-mmm\-yy;@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222222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lleron"/>
    </font>
    <font>
      <b/>
      <sz val="14"/>
      <color theme="1"/>
      <name val="Alleron"/>
    </font>
    <font>
      <sz val="11"/>
      <color theme="0" tint="-0.34998626667073579"/>
      <name val="Alleron"/>
    </font>
    <font>
      <b/>
      <sz val="11"/>
      <name val="Alleron"/>
    </font>
    <font>
      <b/>
      <sz val="11"/>
      <color theme="1"/>
      <name val="Alleron"/>
    </font>
    <font>
      <sz val="9"/>
      <name val="Alleron"/>
    </font>
    <font>
      <b/>
      <sz val="11"/>
      <color theme="0" tint="-0.34998626667073579"/>
      <name val="Alleron"/>
    </font>
    <font>
      <b/>
      <sz val="11"/>
      <color theme="0"/>
      <name val="Alleron"/>
    </font>
    <font>
      <b/>
      <sz val="11"/>
      <color theme="0" tint="-0.249977111117893"/>
      <name val="Alleron"/>
    </font>
    <font>
      <sz val="11"/>
      <name val="Alleron"/>
    </font>
    <font>
      <b/>
      <sz val="24"/>
      <color theme="1"/>
      <name val="Congenial Black"/>
    </font>
    <font>
      <b/>
      <sz val="24"/>
      <color theme="1"/>
      <name val="Aptos Display"/>
      <family val="2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EAEC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15">
    <border>
      <left/>
      <right/>
      <top/>
      <bottom/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 style="medium">
        <color rgb="FFA2A9B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8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0" fillId="4" borderId="0" xfId="0" applyFill="1"/>
    <xf numFmtId="0" fontId="0" fillId="4" borderId="1" xfId="0" applyFill="1" applyBorder="1"/>
    <xf numFmtId="0" fontId="0" fillId="5" borderId="0" xfId="0" applyFill="1"/>
    <xf numFmtId="0" fontId="4" fillId="0" borderId="0" xfId="0" applyFont="1"/>
    <xf numFmtId="165" fontId="0" fillId="4" borderId="0" xfId="0" applyNumberFormat="1" applyFill="1"/>
    <xf numFmtId="165" fontId="0" fillId="5" borderId="0" xfId="0" applyNumberFormat="1" applyFill="1"/>
    <xf numFmtId="0" fontId="1" fillId="0" borderId="0" xfId="0" applyFont="1"/>
    <xf numFmtId="0" fontId="5" fillId="0" borderId="0" xfId="0" applyFont="1"/>
    <xf numFmtId="0" fontId="6" fillId="5" borderId="0" xfId="0" applyFont="1" applyFill="1"/>
    <xf numFmtId="0" fontId="6" fillId="0" borderId="0" xfId="0" applyFont="1"/>
    <xf numFmtId="0" fontId="7" fillId="5" borderId="0" xfId="0" applyFont="1" applyFill="1"/>
    <xf numFmtId="0" fontId="8" fillId="5" borderId="0" xfId="0" applyFont="1" applyFill="1"/>
    <xf numFmtId="0" fontId="9" fillId="0" borderId="2" xfId="0" applyFont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1" fontId="11" fillId="3" borderId="0" xfId="0" applyNumberFormat="1" applyFont="1" applyFill="1" applyAlignment="1">
      <alignment vertical="center" wrapText="1"/>
    </xf>
    <xf numFmtId="0" fontId="6" fillId="5" borderId="0" xfId="0" applyFont="1" applyFill="1" applyAlignment="1">
      <alignment textRotation="90"/>
    </xf>
    <xf numFmtId="0" fontId="13" fillId="6" borderId="2" xfId="0" applyFont="1" applyFill="1" applyBorder="1" applyAlignment="1">
      <alignment horizontal="center" vertical="center" wrapText="1"/>
    </xf>
    <xf numFmtId="0" fontId="10" fillId="5" borderId="0" xfId="0" applyFont="1" applyFill="1"/>
    <xf numFmtId="0" fontId="14" fillId="5" borderId="0" xfId="0" applyFont="1" applyFill="1"/>
    <xf numFmtId="164" fontId="10" fillId="0" borderId="3" xfId="0" applyNumberFormat="1" applyFont="1" applyBorder="1"/>
    <xf numFmtId="0" fontId="12" fillId="5" borderId="0" xfId="0" applyFont="1" applyFill="1"/>
    <xf numFmtId="0" fontId="13" fillId="6" borderId="2" xfId="0" applyFont="1" applyFill="1" applyBorder="1" applyAlignment="1">
      <alignment horizontal="right" vertical="center" wrapText="1"/>
    </xf>
    <xf numFmtId="0" fontId="10" fillId="7" borderId="4" xfId="0" applyFont="1" applyFill="1" applyBorder="1"/>
    <xf numFmtId="0" fontId="10" fillId="7" borderId="5" xfId="0" applyFont="1" applyFill="1" applyBorder="1"/>
    <xf numFmtId="1" fontId="10" fillId="7" borderId="5" xfId="0" applyNumberFormat="1" applyFont="1" applyFill="1" applyBorder="1"/>
    <xf numFmtId="0" fontId="10" fillId="7" borderId="6" xfId="0" applyFont="1" applyFill="1" applyBorder="1"/>
    <xf numFmtId="0" fontId="10" fillId="8" borderId="7" xfId="0" applyFont="1" applyFill="1" applyBorder="1"/>
    <xf numFmtId="0" fontId="10" fillId="8" borderId="0" xfId="0" applyFont="1" applyFill="1"/>
    <xf numFmtId="1" fontId="10" fillId="8" borderId="0" xfId="0" applyNumberFormat="1" applyFont="1" applyFill="1"/>
    <xf numFmtId="0" fontId="10" fillId="8" borderId="8" xfId="0" applyFont="1" applyFill="1" applyBorder="1"/>
    <xf numFmtId="0" fontId="10" fillId="9" borderId="7" xfId="0" applyFont="1" applyFill="1" applyBorder="1"/>
    <xf numFmtId="0" fontId="10" fillId="9" borderId="0" xfId="0" applyFont="1" applyFill="1"/>
    <xf numFmtId="1" fontId="10" fillId="9" borderId="0" xfId="0" applyNumberFormat="1" applyFont="1" applyFill="1"/>
    <xf numFmtId="0" fontId="10" fillId="9" borderId="8" xfId="0" applyFont="1" applyFill="1" applyBorder="1"/>
    <xf numFmtId="0" fontId="10" fillId="9" borderId="9" xfId="0" applyFont="1" applyFill="1" applyBorder="1"/>
    <xf numFmtId="0" fontId="10" fillId="9" borderId="10" xfId="0" applyFont="1" applyFill="1" applyBorder="1"/>
    <xf numFmtId="1" fontId="10" fillId="9" borderId="10" xfId="0" applyNumberFormat="1" applyFont="1" applyFill="1" applyBorder="1"/>
    <xf numFmtId="0" fontId="10" fillId="9" borderId="11" xfId="0" applyFont="1" applyFill="1" applyBorder="1"/>
    <xf numFmtId="0" fontId="13" fillId="6" borderId="12" xfId="0" applyFont="1" applyFill="1" applyBorder="1" applyAlignment="1">
      <alignment horizontal="center" vertical="center" wrapText="1"/>
    </xf>
    <xf numFmtId="0" fontId="13" fillId="6" borderId="13" xfId="0" applyFont="1" applyFill="1" applyBorder="1" applyAlignment="1">
      <alignment horizontal="right" vertical="center" wrapText="1"/>
    </xf>
    <xf numFmtId="0" fontId="13" fillId="6" borderId="14" xfId="0" applyFont="1" applyFill="1" applyBorder="1" applyAlignment="1">
      <alignment horizontal="right" vertical="center" wrapText="1"/>
    </xf>
    <xf numFmtId="0" fontId="10" fillId="7" borderId="7" xfId="0" applyFont="1" applyFill="1" applyBorder="1"/>
    <xf numFmtId="0" fontId="10" fillId="7" borderId="0" xfId="0" applyFont="1" applyFill="1"/>
    <xf numFmtId="1" fontId="10" fillId="7" borderId="0" xfId="0" applyNumberFormat="1" applyFont="1" applyFill="1"/>
    <xf numFmtId="0" fontId="10" fillId="7" borderId="8" xfId="0" applyFont="1" applyFill="1" applyBorder="1"/>
    <xf numFmtId="16" fontId="6" fillId="5" borderId="0" xfId="0" applyNumberFormat="1" applyFont="1" applyFill="1"/>
    <xf numFmtId="0" fontId="9" fillId="5" borderId="2" xfId="0" applyFont="1" applyFill="1" applyBorder="1" applyAlignment="1">
      <alignment horizontal="center" vertical="center" wrapText="1"/>
    </xf>
    <xf numFmtId="164" fontId="6" fillId="5" borderId="0" xfId="0" applyNumberFormat="1" applyFont="1" applyFill="1"/>
    <xf numFmtId="1" fontId="11" fillId="5" borderId="0" xfId="0" applyNumberFormat="1" applyFont="1" applyFill="1" applyAlignment="1">
      <alignment vertical="center" wrapText="1"/>
    </xf>
    <xf numFmtId="14" fontId="6" fillId="5" borderId="0" xfId="0" applyNumberFormat="1" applyFont="1" applyFill="1"/>
    <xf numFmtId="0" fontId="10" fillId="8" borderId="9" xfId="0" applyFont="1" applyFill="1" applyBorder="1"/>
    <xf numFmtId="0" fontId="10" fillId="8" borderId="10" xfId="0" applyFont="1" applyFill="1" applyBorder="1"/>
    <xf numFmtId="0" fontId="10" fillId="8" borderId="11" xfId="0" applyFont="1" applyFill="1" applyBorder="1"/>
    <xf numFmtId="0" fontId="0" fillId="5" borderId="1" xfId="0" applyFill="1" applyBorder="1"/>
    <xf numFmtId="16" fontId="0" fillId="5" borderId="1" xfId="0" applyNumberFormat="1" applyFill="1" applyBorder="1"/>
    <xf numFmtId="0" fontId="2" fillId="5" borderId="0" xfId="0" applyFont="1" applyFill="1"/>
    <xf numFmtId="0" fontId="0" fillId="8" borderId="1" xfId="0" applyFill="1" applyBorder="1"/>
    <xf numFmtId="16" fontId="0" fillId="8" borderId="1" xfId="0" applyNumberFormat="1" applyFill="1" applyBorder="1"/>
    <xf numFmtId="0" fontId="0" fillId="8" borderId="0" xfId="0" applyFill="1"/>
    <xf numFmtId="0" fontId="9" fillId="5" borderId="0" xfId="0" applyFont="1" applyFill="1"/>
    <xf numFmtId="0" fontId="15" fillId="5" borderId="0" xfId="0" applyFont="1" applyFill="1"/>
    <xf numFmtId="0" fontId="10" fillId="6" borderId="0" xfId="0" applyFont="1" applyFill="1"/>
    <xf numFmtId="0" fontId="6" fillId="6" borderId="0" xfId="0" applyFont="1" applyFill="1"/>
    <xf numFmtId="0" fontId="12" fillId="6" borderId="0" xfId="0" applyFont="1" applyFill="1"/>
    <xf numFmtId="0" fontId="14" fillId="6" borderId="0" xfId="0" applyFont="1" applyFill="1"/>
    <xf numFmtId="0" fontId="9" fillId="6" borderId="0" xfId="0" applyFont="1" applyFill="1"/>
    <xf numFmtId="0" fontId="9" fillId="6" borderId="0" xfId="0" applyFont="1" applyFill="1" applyAlignment="1">
      <alignment horizontal="center" vertical="center" wrapText="1"/>
    </xf>
    <xf numFmtId="0" fontId="6" fillId="5" borderId="12" xfId="0" applyFont="1" applyFill="1" applyBorder="1"/>
    <xf numFmtId="0" fontId="6" fillId="5" borderId="13" xfId="0" applyFont="1" applyFill="1" applyBorder="1"/>
    <xf numFmtId="0" fontId="8" fillId="5" borderId="13" xfId="0" applyFont="1" applyFill="1" applyBorder="1"/>
    <xf numFmtId="0" fontId="8" fillId="5" borderId="14" xfId="0" applyFont="1" applyFill="1" applyBorder="1"/>
    <xf numFmtId="0" fontId="6" fillId="5" borderId="7" xfId="0" applyFont="1" applyFill="1" applyBorder="1"/>
    <xf numFmtId="0" fontId="8" fillId="5" borderId="8" xfId="0" applyFont="1" applyFill="1" applyBorder="1"/>
    <xf numFmtId="0" fontId="6" fillId="5" borderId="9" xfId="0" applyFont="1" applyFill="1" applyBorder="1"/>
    <xf numFmtId="0" fontId="6" fillId="5" borderId="10" xfId="0" applyFont="1" applyFill="1" applyBorder="1"/>
    <xf numFmtId="0" fontId="6" fillId="5" borderId="11" xfId="0" applyFont="1" applyFill="1" applyBorder="1"/>
    <xf numFmtId="0" fontId="19" fillId="5" borderId="0" xfId="1" applyFont="1" applyFill="1"/>
    <xf numFmtId="0" fontId="0" fillId="0" borderId="0" xfId="0" applyAlignment="1">
      <alignment horizontal="center"/>
    </xf>
    <xf numFmtId="0" fontId="10" fillId="5" borderId="0" xfId="0" applyFont="1" applyFill="1" applyAlignment="1">
      <alignment horizontal="center"/>
    </xf>
    <xf numFmtId="0" fontId="17" fillId="5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3">
    <dxf>
      <font>
        <color theme="0" tint="-0.24994659260841701"/>
      </font>
      <fill>
        <patternFill>
          <fgColor theme="0" tint="-0.24994659260841701"/>
        </patternFill>
      </fill>
    </dxf>
    <dxf>
      <font>
        <color theme="0" tint="-0.24994659260841701"/>
      </font>
      <fill>
        <patternFill>
          <fgColor theme="0" tint="-0.24994659260841701"/>
        </patternFill>
      </fill>
    </dxf>
    <dxf>
      <font>
        <color theme="0" tint="-0.24994659260841701"/>
      </font>
      <fill>
        <patternFill>
          <f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14</xdr:row>
      <xdr:rowOff>151553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63FBF4BD-C507-48F4-99C0-5814D0EF7ED3}"/>
            </a:ext>
          </a:extLst>
        </xdr:cNvPr>
        <xdr:cNvSpPr>
          <a:spLocks noChangeAspect="1" noChangeArrowheads="1"/>
        </xdr:cNvSpPr>
      </xdr:nvSpPr>
      <xdr:spPr bwMode="auto">
        <a:xfrm>
          <a:off x="0" y="359833"/>
          <a:ext cx="304800" cy="3208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1229116</xdr:colOff>
      <xdr:row>14</xdr:row>
      <xdr:rowOff>467</xdr:rowOff>
    </xdr:from>
    <xdr:to>
      <xdr:col>8</xdr:col>
      <xdr:colOff>254051</xdr:colOff>
      <xdr:row>18</xdr:row>
      <xdr:rowOff>158750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5AA274-3A79-40E3-CCC2-1E9AC1B3D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46616" y="550800"/>
          <a:ext cx="1840102" cy="920283"/>
        </a:xfrm>
        <a:prstGeom prst="rect">
          <a:avLst/>
        </a:prstGeom>
      </xdr:spPr>
    </xdr:pic>
    <xdr:clientData/>
  </xdr:twoCellAnchor>
  <xdr:twoCellAnchor editAs="oneCell">
    <xdr:from>
      <xdr:col>9</xdr:col>
      <xdr:colOff>118213</xdr:colOff>
      <xdr:row>14</xdr:row>
      <xdr:rowOff>188537</xdr:rowOff>
    </xdr:from>
    <xdr:to>
      <xdr:col>13</xdr:col>
      <xdr:colOff>202880</xdr:colOff>
      <xdr:row>18</xdr:row>
      <xdr:rowOff>1964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8784930-A4C8-3FCB-1B6C-A6ACCF639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695380" y="738870"/>
          <a:ext cx="1862667" cy="5754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acebook.com/ozhockeymed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B5755-FBCC-4E1B-BF56-C95CB8584839}">
  <dimension ref="A1:N371"/>
  <sheetViews>
    <sheetView workbookViewId="0">
      <selection activeCell="A5" sqref="A5:A12"/>
    </sheetView>
  </sheetViews>
  <sheetFormatPr defaultRowHeight="14.4"/>
  <cols>
    <col min="1" max="3" width="12.6640625" customWidth="1"/>
    <col min="6" max="6" width="15.88671875" customWidth="1"/>
    <col min="10" max="10" width="18" customWidth="1"/>
    <col min="11" max="11" width="10.6640625" bestFit="1" customWidth="1"/>
    <col min="13" max="13" width="11.5546875" customWidth="1"/>
  </cols>
  <sheetData>
    <row r="1" spans="1:14" ht="23.4">
      <c r="A1" s="6" t="s">
        <v>34</v>
      </c>
    </row>
    <row r="3" spans="1:14">
      <c r="A3" s="81" t="s">
        <v>35</v>
      </c>
      <c r="B3" s="81"/>
      <c r="C3" s="81"/>
      <c r="F3" s="81" t="s">
        <v>36</v>
      </c>
      <c r="G3" s="81"/>
      <c r="J3" t="s">
        <v>37</v>
      </c>
    </row>
    <row r="4" spans="1:14">
      <c r="A4" t="s">
        <v>22</v>
      </c>
      <c r="B4" t="s">
        <v>38</v>
      </c>
      <c r="C4" t="s">
        <v>39</v>
      </c>
      <c r="F4" t="s">
        <v>40</v>
      </c>
      <c r="G4" s="3">
        <v>3</v>
      </c>
      <c r="J4" t="s">
        <v>41</v>
      </c>
      <c r="K4" s="7">
        <v>45752</v>
      </c>
      <c r="M4" s="8">
        <f>$K$4</f>
        <v>45752</v>
      </c>
      <c r="N4" s="5">
        <v>1</v>
      </c>
    </row>
    <row r="5" spans="1:14">
      <c r="A5" s="3" t="s">
        <v>60</v>
      </c>
      <c r="B5" s="3" t="s">
        <v>42</v>
      </c>
      <c r="C5" s="3" t="s">
        <v>15</v>
      </c>
      <c r="F5" t="s">
        <v>43</v>
      </c>
      <c r="G5" s="3">
        <v>2</v>
      </c>
      <c r="J5" t="s">
        <v>44</v>
      </c>
      <c r="K5" s="7">
        <v>45893</v>
      </c>
      <c r="M5" s="8">
        <f>IF(M4&lt;$K$5,M4+1,"")</f>
        <v>45753</v>
      </c>
      <c r="N5" s="5">
        <f>IF(NOT(M5=""),N4+1,"")</f>
        <v>2</v>
      </c>
    </row>
    <row r="6" spans="1:14">
      <c r="A6" s="3" t="s">
        <v>61</v>
      </c>
      <c r="B6" s="3" t="s">
        <v>55</v>
      </c>
      <c r="C6" s="3" t="s">
        <v>14</v>
      </c>
      <c r="F6" t="s">
        <v>46</v>
      </c>
      <c r="G6" s="3">
        <v>1</v>
      </c>
      <c r="M6" s="8">
        <f t="shared" ref="M6:M69" si="0">IF(M5&lt;$K$5,M5+1,"")</f>
        <v>45754</v>
      </c>
      <c r="N6" s="5">
        <f t="shared" ref="N6:N69" si="1">IF(NOT(M6=""),N5+1,"")</f>
        <v>3</v>
      </c>
    </row>
    <row r="7" spans="1:14">
      <c r="A7" s="3" t="s">
        <v>62</v>
      </c>
      <c r="B7" s="3" t="s">
        <v>45</v>
      </c>
      <c r="C7" s="3" t="s">
        <v>74</v>
      </c>
      <c r="F7" t="s">
        <v>48</v>
      </c>
      <c r="G7" s="3">
        <v>0</v>
      </c>
      <c r="J7" t="s">
        <v>49</v>
      </c>
      <c r="K7" s="3">
        <v>28</v>
      </c>
      <c r="M7" s="8">
        <f t="shared" si="0"/>
        <v>45755</v>
      </c>
      <c r="N7" s="5">
        <f t="shared" si="1"/>
        <v>4</v>
      </c>
    </row>
    <row r="8" spans="1:14">
      <c r="A8" s="3" t="s">
        <v>63</v>
      </c>
      <c r="B8" s="3" t="s">
        <v>56</v>
      </c>
      <c r="C8" s="3" t="s">
        <v>10</v>
      </c>
      <c r="M8" s="8">
        <f t="shared" si="0"/>
        <v>45756</v>
      </c>
      <c r="N8" s="5">
        <f t="shared" si="1"/>
        <v>5</v>
      </c>
    </row>
    <row r="9" spans="1:14">
      <c r="A9" s="3" t="s">
        <v>64</v>
      </c>
      <c r="B9" s="3" t="s">
        <v>47</v>
      </c>
      <c r="C9" s="3" t="s">
        <v>11</v>
      </c>
      <c r="J9" t="s">
        <v>52</v>
      </c>
      <c r="K9" s="3">
        <v>8</v>
      </c>
      <c r="M9" s="8">
        <f t="shared" si="0"/>
        <v>45757</v>
      </c>
      <c r="N9" s="5">
        <f t="shared" si="1"/>
        <v>6</v>
      </c>
    </row>
    <row r="10" spans="1:14">
      <c r="A10" s="3" t="s">
        <v>65</v>
      </c>
      <c r="B10" s="3" t="s">
        <v>50</v>
      </c>
      <c r="C10" s="3" t="s">
        <v>11</v>
      </c>
      <c r="F10" s="2" t="s">
        <v>20</v>
      </c>
      <c r="J10" t="s">
        <v>58</v>
      </c>
      <c r="M10" s="8">
        <f t="shared" si="0"/>
        <v>45758</v>
      </c>
      <c r="N10" s="5">
        <f t="shared" si="1"/>
        <v>7</v>
      </c>
    </row>
    <row r="11" spans="1:14">
      <c r="A11" s="3" t="s">
        <v>66</v>
      </c>
      <c r="B11" s="3" t="s">
        <v>51</v>
      </c>
      <c r="C11" s="3" t="s">
        <v>18</v>
      </c>
      <c r="F11" t="s">
        <v>8</v>
      </c>
      <c r="J11" t="s">
        <v>54</v>
      </c>
      <c r="K11" s="3">
        <v>6</v>
      </c>
      <c r="M11" s="8">
        <f t="shared" si="0"/>
        <v>45759</v>
      </c>
      <c r="N11" s="5">
        <f t="shared" si="1"/>
        <v>8</v>
      </c>
    </row>
    <row r="12" spans="1:14">
      <c r="A12" s="3" t="s">
        <v>67</v>
      </c>
      <c r="B12" s="3" t="s">
        <v>53</v>
      </c>
      <c r="C12" s="3" t="s">
        <v>12</v>
      </c>
      <c r="F12" s="9"/>
      <c r="J12" t="s">
        <v>58</v>
      </c>
      <c r="M12" s="8">
        <f t="shared" si="0"/>
        <v>45760</v>
      </c>
      <c r="N12" s="5">
        <f t="shared" si="1"/>
        <v>9</v>
      </c>
    </row>
    <row r="13" spans="1:14">
      <c r="A13" s="3"/>
      <c r="B13" s="3"/>
      <c r="C13" s="3"/>
      <c r="M13" s="8">
        <f t="shared" si="0"/>
        <v>45761</v>
      </c>
      <c r="N13" s="5">
        <f t="shared" si="1"/>
        <v>10</v>
      </c>
    </row>
    <row r="14" spans="1:14" ht="15.6">
      <c r="A14" s="3"/>
      <c r="B14" s="3"/>
      <c r="C14" s="3"/>
      <c r="F14" s="10" t="s">
        <v>57</v>
      </c>
      <c r="J14" t="s">
        <v>52</v>
      </c>
      <c r="K14" s="3">
        <v>8</v>
      </c>
      <c r="M14" s="8">
        <f t="shared" si="0"/>
        <v>45762</v>
      </c>
      <c r="N14" s="5">
        <f t="shared" si="1"/>
        <v>11</v>
      </c>
    </row>
    <row r="15" spans="1:14">
      <c r="A15" s="3"/>
      <c r="B15" s="3"/>
      <c r="C15" s="3"/>
      <c r="F15" s="2" t="s">
        <v>29</v>
      </c>
      <c r="M15" s="8">
        <f t="shared" si="0"/>
        <v>45763</v>
      </c>
      <c r="N15" s="5">
        <f t="shared" si="1"/>
        <v>12</v>
      </c>
    </row>
    <row r="16" spans="1:14">
      <c r="A16" s="3"/>
      <c r="B16" s="3"/>
      <c r="C16" s="3"/>
      <c r="F16" s="3" t="s">
        <v>64</v>
      </c>
      <c r="M16" s="8">
        <f t="shared" si="0"/>
        <v>45764</v>
      </c>
      <c r="N16" s="5">
        <f t="shared" si="1"/>
        <v>13</v>
      </c>
    </row>
    <row r="17" spans="1:14">
      <c r="A17" s="3"/>
      <c r="B17" s="3"/>
      <c r="C17" s="3"/>
      <c r="F17" s="3" t="s">
        <v>65</v>
      </c>
      <c r="M17" s="8">
        <f t="shared" si="0"/>
        <v>45765</v>
      </c>
      <c r="N17" s="5">
        <f t="shared" si="1"/>
        <v>14</v>
      </c>
    </row>
    <row r="18" spans="1:14">
      <c r="A18" s="3"/>
      <c r="B18" s="3"/>
      <c r="C18" s="3"/>
      <c r="F18" s="3" t="s">
        <v>67</v>
      </c>
      <c r="M18" s="8">
        <f t="shared" si="0"/>
        <v>45766</v>
      </c>
      <c r="N18" s="5">
        <f t="shared" si="1"/>
        <v>15</v>
      </c>
    </row>
    <row r="19" spans="1:14">
      <c r="A19" s="3"/>
      <c r="B19" s="3"/>
      <c r="C19" s="3"/>
      <c r="F19" s="3" t="s">
        <v>68</v>
      </c>
      <c r="M19" s="8">
        <f t="shared" si="0"/>
        <v>45767</v>
      </c>
      <c r="N19" s="5">
        <f t="shared" si="1"/>
        <v>16</v>
      </c>
    </row>
    <row r="20" spans="1:14">
      <c r="A20" s="3"/>
      <c r="B20" s="3"/>
      <c r="C20" s="3"/>
      <c r="F20" s="3" t="s">
        <v>69</v>
      </c>
      <c r="M20" s="8">
        <f t="shared" si="0"/>
        <v>45768</v>
      </c>
      <c r="N20" s="5">
        <f t="shared" si="1"/>
        <v>17</v>
      </c>
    </row>
    <row r="21" spans="1:14">
      <c r="A21" s="3"/>
      <c r="B21" s="3"/>
      <c r="C21" s="3"/>
      <c r="M21" s="8">
        <f t="shared" si="0"/>
        <v>45769</v>
      </c>
      <c r="N21" s="5">
        <f t="shared" si="1"/>
        <v>18</v>
      </c>
    </row>
    <row r="22" spans="1:14">
      <c r="A22" s="3"/>
      <c r="B22" s="3"/>
      <c r="C22" s="3"/>
      <c r="F22" s="2" t="s">
        <v>30</v>
      </c>
      <c r="M22" s="8">
        <f t="shared" si="0"/>
        <v>45770</v>
      </c>
      <c r="N22" s="5">
        <f t="shared" si="1"/>
        <v>19</v>
      </c>
    </row>
    <row r="23" spans="1:14">
      <c r="A23" s="3"/>
      <c r="B23" s="3"/>
      <c r="C23" s="3"/>
      <c r="F23" s="3" t="s">
        <v>60</v>
      </c>
      <c r="M23" s="8">
        <f t="shared" si="0"/>
        <v>45771</v>
      </c>
      <c r="N23" s="5">
        <f t="shared" si="1"/>
        <v>20</v>
      </c>
    </row>
    <row r="24" spans="1:14">
      <c r="A24" s="3"/>
      <c r="B24" s="3"/>
      <c r="C24" s="3"/>
      <c r="F24" s="3" t="s">
        <v>61</v>
      </c>
      <c r="M24" s="8">
        <f t="shared" si="0"/>
        <v>45772</v>
      </c>
      <c r="N24" s="5">
        <f t="shared" si="1"/>
        <v>21</v>
      </c>
    </row>
    <row r="25" spans="1:14">
      <c r="A25" s="3"/>
      <c r="B25" s="3"/>
      <c r="C25" s="3"/>
      <c r="F25" s="3" t="s">
        <v>13</v>
      </c>
      <c r="M25" s="8">
        <f t="shared" si="0"/>
        <v>45773</v>
      </c>
      <c r="N25" s="5">
        <f t="shared" si="1"/>
        <v>22</v>
      </c>
    </row>
    <row r="26" spans="1:14">
      <c r="A26" s="3"/>
      <c r="B26" s="3"/>
      <c r="C26" s="3"/>
      <c r="F26" s="3" t="s">
        <v>63</v>
      </c>
      <c r="M26" s="8">
        <f t="shared" si="0"/>
        <v>45774</v>
      </c>
      <c r="N26" s="5">
        <f t="shared" si="1"/>
        <v>23</v>
      </c>
    </row>
    <row r="27" spans="1:14">
      <c r="A27" s="3"/>
      <c r="B27" s="3"/>
      <c r="C27" s="3"/>
      <c r="F27" s="3" t="s">
        <v>66</v>
      </c>
      <c r="M27" s="8">
        <f t="shared" si="0"/>
        <v>45775</v>
      </c>
      <c r="N27" s="5">
        <f t="shared" si="1"/>
        <v>24</v>
      </c>
    </row>
    <row r="28" spans="1:14">
      <c r="A28" s="3"/>
      <c r="B28" s="3"/>
      <c r="C28" s="3"/>
      <c r="M28" s="8">
        <f t="shared" si="0"/>
        <v>45776</v>
      </c>
      <c r="N28" s="5">
        <f t="shared" si="1"/>
        <v>25</v>
      </c>
    </row>
    <row r="29" spans="1:14">
      <c r="A29" s="3"/>
      <c r="B29" s="3"/>
      <c r="C29" s="3"/>
      <c r="M29" s="8">
        <f t="shared" si="0"/>
        <v>45777</v>
      </c>
      <c r="N29" s="5">
        <f t="shared" si="1"/>
        <v>26</v>
      </c>
    </row>
    <row r="30" spans="1:14">
      <c r="A30" s="3"/>
      <c r="B30" s="3"/>
      <c r="C30" s="3"/>
      <c r="M30" s="8">
        <f t="shared" si="0"/>
        <v>45778</v>
      </c>
      <c r="N30" s="5">
        <f t="shared" si="1"/>
        <v>27</v>
      </c>
    </row>
    <row r="31" spans="1:14">
      <c r="A31" s="3"/>
      <c r="B31" s="3"/>
      <c r="C31" s="3"/>
      <c r="M31" s="8">
        <f t="shared" si="0"/>
        <v>45779</v>
      </c>
      <c r="N31" s="5">
        <f t="shared" si="1"/>
        <v>28</v>
      </c>
    </row>
    <row r="32" spans="1:14">
      <c r="A32" s="3"/>
      <c r="B32" s="3"/>
      <c r="C32" s="3"/>
      <c r="M32" s="8">
        <f t="shared" si="0"/>
        <v>45780</v>
      </c>
      <c r="N32" s="5">
        <f t="shared" si="1"/>
        <v>29</v>
      </c>
    </row>
    <row r="33" spans="1:14">
      <c r="A33" s="3"/>
      <c r="B33" s="3"/>
      <c r="C33" s="3"/>
      <c r="M33" s="8">
        <f t="shared" si="0"/>
        <v>45781</v>
      </c>
      <c r="N33" s="5">
        <f t="shared" si="1"/>
        <v>30</v>
      </c>
    </row>
    <row r="34" spans="1:14">
      <c r="A34" s="3"/>
      <c r="B34" s="3"/>
      <c r="C34" s="3"/>
      <c r="M34" s="8">
        <f t="shared" si="0"/>
        <v>45782</v>
      </c>
      <c r="N34" s="5">
        <f t="shared" si="1"/>
        <v>31</v>
      </c>
    </row>
    <row r="35" spans="1:14">
      <c r="A35" s="3"/>
      <c r="B35" s="3"/>
      <c r="C35" s="3"/>
      <c r="M35" s="8">
        <f t="shared" si="0"/>
        <v>45783</v>
      </c>
      <c r="N35" s="5">
        <f t="shared" si="1"/>
        <v>32</v>
      </c>
    </row>
    <row r="36" spans="1:14">
      <c r="A36" s="3"/>
      <c r="B36" s="3"/>
      <c r="C36" s="3"/>
      <c r="M36" s="8">
        <f t="shared" si="0"/>
        <v>45784</v>
      </c>
      <c r="N36" s="5">
        <f t="shared" si="1"/>
        <v>33</v>
      </c>
    </row>
    <row r="37" spans="1:14">
      <c r="M37" s="8">
        <f t="shared" si="0"/>
        <v>45785</v>
      </c>
      <c r="N37" s="5">
        <f t="shared" si="1"/>
        <v>34</v>
      </c>
    </row>
    <row r="38" spans="1:14">
      <c r="M38" s="8">
        <f t="shared" si="0"/>
        <v>45786</v>
      </c>
      <c r="N38" s="5">
        <f t="shared" si="1"/>
        <v>35</v>
      </c>
    </row>
    <row r="39" spans="1:14">
      <c r="M39" s="8">
        <f t="shared" si="0"/>
        <v>45787</v>
      </c>
      <c r="N39" s="5">
        <f t="shared" si="1"/>
        <v>36</v>
      </c>
    </row>
    <row r="40" spans="1:14">
      <c r="M40" s="8">
        <f t="shared" si="0"/>
        <v>45788</v>
      </c>
      <c r="N40" s="5">
        <f t="shared" si="1"/>
        <v>37</v>
      </c>
    </row>
    <row r="41" spans="1:14">
      <c r="M41" s="8">
        <f t="shared" si="0"/>
        <v>45789</v>
      </c>
      <c r="N41" s="5">
        <f t="shared" si="1"/>
        <v>38</v>
      </c>
    </row>
    <row r="42" spans="1:14">
      <c r="M42" s="8">
        <f t="shared" si="0"/>
        <v>45790</v>
      </c>
      <c r="N42" s="5">
        <f t="shared" si="1"/>
        <v>39</v>
      </c>
    </row>
    <row r="43" spans="1:14">
      <c r="M43" s="8">
        <f t="shared" si="0"/>
        <v>45791</v>
      </c>
      <c r="N43" s="5">
        <f t="shared" si="1"/>
        <v>40</v>
      </c>
    </row>
    <row r="44" spans="1:14">
      <c r="M44" s="8">
        <f t="shared" si="0"/>
        <v>45792</v>
      </c>
      <c r="N44" s="5">
        <f t="shared" si="1"/>
        <v>41</v>
      </c>
    </row>
    <row r="45" spans="1:14">
      <c r="M45" s="8">
        <f t="shared" si="0"/>
        <v>45793</v>
      </c>
      <c r="N45" s="5">
        <f t="shared" si="1"/>
        <v>42</v>
      </c>
    </row>
    <row r="46" spans="1:14">
      <c r="M46" s="8">
        <f t="shared" si="0"/>
        <v>45794</v>
      </c>
      <c r="N46" s="5">
        <f t="shared" si="1"/>
        <v>43</v>
      </c>
    </row>
    <row r="47" spans="1:14">
      <c r="M47" s="8">
        <f t="shared" si="0"/>
        <v>45795</v>
      </c>
      <c r="N47" s="5">
        <f t="shared" si="1"/>
        <v>44</v>
      </c>
    </row>
    <row r="48" spans="1:14">
      <c r="M48" s="8">
        <f t="shared" si="0"/>
        <v>45796</v>
      </c>
      <c r="N48" s="5">
        <f t="shared" si="1"/>
        <v>45</v>
      </c>
    </row>
    <row r="49" spans="13:14">
      <c r="M49" s="8">
        <f t="shared" si="0"/>
        <v>45797</v>
      </c>
      <c r="N49" s="5">
        <f t="shared" si="1"/>
        <v>46</v>
      </c>
    </row>
    <row r="50" spans="13:14">
      <c r="M50" s="8">
        <f t="shared" si="0"/>
        <v>45798</v>
      </c>
      <c r="N50" s="5">
        <f t="shared" si="1"/>
        <v>47</v>
      </c>
    </row>
    <row r="51" spans="13:14">
      <c r="M51" s="8">
        <f t="shared" si="0"/>
        <v>45799</v>
      </c>
      <c r="N51" s="5">
        <f t="shared" si="1"/>
        <v>48</v>
      </c>
    </row>
    <row r="52" spans="13:14">
      <c r="M52" s="8">
        <f t="shared" si="0"/>
        <v>45800</v>
      </c>
      <c r="N52" s="5">
        <f t="shared" si="1"/>
        <v>49</v>
      </c>
    </row>
    <row r="53" spans="13:14">
      <c r="M53" s="8">
        <f t="shared" si="0"/>
        <v>45801</v>
      </c>
      <c r="N53" s="5">
        <f t="shared" si="1"/>
        <v>50</v>
      </c>
    </row>
    <row r="54" spans="13:14">
      <c r="M54" s="8">
        <f t="shared" si="0"/>
        <v>45802</v>
      </c>
      <c r="N54" s="5">
        <f t="shared" si="1"/>
        <v>51</v>
      </c>
    </row>
    <row r="55" spans="13:14">
      <c r="M55" s="8">
        <f t="shared" si="0"/>
        <v>45803</v>
      </c>
      <c r="N55" s="5">
        <f t="shared" si="1"/>
        <v>52</v>
      </c>
    </row>
    <row r="56" spans="13:14">
      <c r="M56" s="8">
        <f t="shared" si="0"/>
        <v>45804</v>
      </c>
      <c r="N56" s="5">
        <f t="shared" si="1"/>
        <v>53</v>
      </c>
    </row>
    <row r="57" spans="13:14">
      <c r="M57" s="8">
        <f t="shared" si="0"/>
        <v>45805</v>
      </c>
      <c r="N57" s="5">
        <f t="shared" si="1"/>
        <v>54</v>
      </c>
    </row>
    <row r="58" spans="13:14">
      <c r="M58" s="8">
        <f t="shared" si="0"/>
        <v>45806</v>
      </c>
      <c r="N58" s="5">
        <f t="shared" si="1"/>
        <v>55</v>
      </c>
    </row>
    <row r="59" spans="13:14">
      <c r="M59" s="8">
        <f t="shared" si="0"/>
        <v>45807</v>
      </c>
      <c r="N59" s="5">
        <f t="shared" si="1"/>
        <v>56</v>
      </c>
    </row>
    <row r="60" spans="13:14">
      <c r="M60" s="8">
        <f t="shared" si="0"/>
        <v>45808</v>
      </c>
      <c r="N60" s="5">
        <f t="shared" si="1"/>
        <v>57</v>
      </c>
    </row>
    <row r="61" spans="13:14">
      <c r="M61" s="8">
        <f t="shared" si="0"/>
        <v>45809</v>
      </c>
      <c r="N61" s="5">
        <f t="shared" si="1"/>
        <v>58</v>
      </c>
    </row>
    <row r="62" spans="13:14">
      <c r="M62" s="8">
        <f t="shared" si="0"/>
        <v>45810</v>
      </c>
      <c r="N62" s="5">
        <f t="shared" si="1"/>
        <v>59</v>
      </c>
    </row>
    <row r="63" spans="13:14">
      <c r="M63" s="8">
        <f t="shared" si="0"/>
        <v>45811</v>
      </c>
      <c r="N63" s="5">
        <f t="shared" si="1"/>
        <v>60</v>
      </c>
    </row>
    <row r="64" spans="13:14">
      <c r="M64" s="8">
        <f t="shared" si="0"/>
        <v>45812</v>
      </c>
      <c r="N64" s="5">
        <f t="shared" si="1"/>
        <v>61</v>
      </c>
    </row>
    <row r="65" spans="13:14">
      <c r="M65" s="8">
        <f t="shared" si="0"/>
        <v>45813</v>
      </c>
      <c r="N65" s="5">
        <f t="shared" si="1"/>
        <v>62</v>
      </c>
    </row>
    <row r="66" spans="13:14">
      <c r="M66" s="8">
        <f t="shared" si="0"/>
        <v>45814</v>
      </c>
      <c r="N66" s="5">
        <f t="shared" si="1"/>
        <v>63</v>
      </c>
    </row>
    <row r="67" spans="13:14">
      <c r="M67" s="8">
        <f t="shared" si="0"/>
        <v>45815</v>
      </c>
      <c r="N67" s="5">
        <f t="shared" si="1"/>
        <v>64</v>
      </c>
    </row>
    <row r="68" spans="13:14">
      <c r="M68" s="8">
        <f t="shared" si="0"/>
        <v>45816</v>
      </c>
      <c r="N68" s="5">
        <f t="shared" si="1"/>
        <v>65</v>
      </c>
    </row>
    <row r="69" spans="13:14">
      <c r="M69" s="8">
        <f t="shared" si="0"/>
        <v>45817</v>
      </c>
      <c r="N69" s="5">
        <f t="shared" si="1"/>
        <v>66</v>
      </c>
    </row>
    <row r="70" spans="13:14">
      <c r="M70" s="8">
        <f t="shared" ref="M70:M133" si="2">IF(M69&lt;$K$5,M69+1,"")</f>
        <v>45818</v>
      </c>
      <c r="N70" s="5">
        <f t="shared" ref="N70:N133" si="3">IF(NOT(M70=""),N69+1,"")</f>
        <v>67</v>
      </c>
    </row>
    <row r="71" spans="13:14">
      <c r="M71" s="8">
        <f t="shared" si="2"/>
        <v>45819</v>
      </c>
      <c r="N71" s="5">
        <f t="shared" si="3"/>
        <v>68</v>
      </c>
    </row>
    <row r="72" spans="13:14">
      <c r="M72" s="8">
        <f t="shared" si="2"/>
        <v>45820</v>
      </c>
      <c r="N72" s="5">
        <f t="shared" si="3"/>
        <v>69</v>
      </c>
    </row>
    <row r="73" spans="13:14">
      <c r="M73" s="8">
        <f t="shared" si="2"/>
        <v>45821</v>
      </c>
      <c r="N73" s="5">
        <f t="shared" si="3"/>
        <v>70</v>
      </c>
    </row>
    <row r="74" spans="13:14">
      <c r="M74" s="8">
        <f t="shared" si="2"/>
        <v>45822</v>
      </c>
      <c r="N74" s="5">
        <f t="shared" si="3"/>
        <v>71</v>
      </c>
    </row>
    <row r="75" spans="13:14">
      <c r="M75" s="8">
        <f t="shared" si="2"/>
        <v>45823</v>
      </c>
      <c r="N75" s="5">
        <f t="shared" si="3"/>
        <v>72</v>
      </c>
    </row>
    <row r="76" spans="13:14">
      <c r="M76" s="8">
        <f t="shared" si="2"/>
        <v>45824</v>
      </c>
      <c r="N76" s="5">
        <f t="shared" si="3"/>
        <v>73</v>
      </c>
    </row>
    <row r="77" spans="13:14">
      <c r="M77" s="8">
        <f t="shared" si="2"/>
        <v>45825</v>
      </c>
      <c r="N77" s="5">
        <f t="shared" si="3"/>
        <v>74</v>
      </c>
    </row>
    <row r="78" spans="13:14">
      <c r="M78" s="8">
        <f t="shared" si="2"/>
        <v>45826</v>
      </c>
      <c r="N78" s="5">
        <f t="shared" si="3"/>
        <v>75</v>
      </c>
    </row>
    <row r="79" spans="13:14">
      <c r="M79" s="8">
        <f t="shared" si="2"/>
        <v>45827</v>
      </c>
      <c r="N79" s="5">
        <f t="shared" si="3"/>
        <v>76</v>
      </c>
    </row>
    <row r="80" spans="13:14">
      <c r="M80" s="8">
        <f t="shared" si="2"/>
        <v>45828</v>
      </c>
      <c r="N80" s="5">
        <f t="shared" si="3"/>
        <v>77</v>
      </c>
    </row>
    <row r="81" spans="13:14">
      <c r="M81" s="8">
        <f t="shared" si="2"/>
        <v>45829</v>
      </c>
      <c r="N81" s="5">
        <f t="shared" si="3"/>
        <v>78</v>
      </c>
    </row>
    <row r="82" spans="13:14">
      <c r="M82" s="8">
        <f t="shared" si="2"/>
        <v>45830</v>
      </c>
      <c r="N82" s="5">
        <f t="shared" si="3"/>
        <v>79</v>
      </c>
    </row>
    <row r="83" spans="13:14">
      <c r="M83" s="8">
        <f t="shared" si="2"/>
        <v>45831</v>
      </c>
      <c r="N83" s="5">
        <f t="shared" si="3"/>
        <v>80</v>
      </c>
    </row>
    <row r="84" spans="13:14">
      <c r="M84" s="8">
        <f t="shared" si="2"/>
        <v>45832</v>
      </c>
      <c r="N84" s="5">
        <f t="shared" si="3"/>
        <v>81</v>
      </c>
    </row>
    <row r="85" spans="13:14">
      <c r="M85" s="8">
        <f t="shared" si="2"/>
        <v>45833</v>
      </c>
      <c r="N85" s="5">
        <f t="shared" si="3"/>
        <v>82</v>
      </c>
    </row>
    <row r="86" spans="13:14">
      <c r="M86" s="8">
        <f t="shared" si="2"/>
        <v>45834</v>
      </c>
      <c r="N86" s="5">
        <f t="shared" si="3"/>
        <v>83</v>
      </c>
    </row>
    <row r="87" spans="13:14">
      <c r="M87" s="8">
        <f t="shared" si="2"/>
        <v>45835</v>
      </c>
      <c r="N87" s="5">
        <f t="shared" si="3"/>
        <v>84</v>
      </c>
    </row>
    <row r="88" spans="13:14">
      <c r="M88" s="8">
        <f t="shared" si="2"/>
        <v>45836</v>
      </c>
      <c r="N88" s="5">
        <f t="shared" si="3"/>
        <v>85</v>
      </c>
    </row>
    <row r="89" spans="13:14">
      <c r="M89" s="8">
        <f t="shared" si="2"/>
        <v>45837</v>
      </c>
      <c r="N89" s="5">
        <f t="shared" si="3"/>
        <v>86</v>
      </c>
    </row>
    <row r="90" spans="13:14">
      <c r="M90" s="8">
        <f t="shared" si="2"/>
        <v>45838</v>
      </c>
      <c r="N90" s="5">
        <f t="shared" si="3"/>
        <v>87</v>
      </c>
    </row>
    <row r="91" spans="13:14">
      <c r="M91" s="8">
        <f t="shared" si="2"/>
        <v>45839</v>
      </c>
      <c r="N91" s="5">
        <f t="shared" si="3"/>
        <v>88</v>
      </c>
    </row>
    <row r="92" spans="13:14">
      <c r="M92" s="8">
        <f t="shared" si="2"/>
        <v>45840</v>
      </c>
      <c r="N92" s="5">
        <f t="shared" si="3"/>
        <v>89</v>
      </c>
    </row>
    <row r="93" spans="13:14">
      <c r="M93" s="8">
        <f t="shared" si="2"/>
        <v>45841</v>
      </c>
      <c r="N93" s="5">
        <f t="shared" si="3"/>
        <v>90</v>
      </c>
    </row>
    <row r="94" spans="13:14">
      <c r="M94" s="8">
        <f t="shared" si="2"/>
        <v>45842</v>
      </c>
      <c r="N94" s="5">
        <f t="shared" si="3"/>
        <v>91</v>
      </c>
    </row>
    <row r="95" spans="13:14">
      <c r="M95" s="8">
        <f t="shared" si="2"/>
        <v>45843</v>
      </c>
      <c r="N95" s="5">
        <f t="shared" si="3"/>
        <v>92</v>
      </c>
    </row>
    <row r="96" spans="13:14">
      <c r="M96" s="8">
        <f t="shared" si="2"/>
        <v>45844</v>
      </c>
      <c r="N96" s="5">
        <f t="shared" si="3"/>
        <v>93</v>
      </c>
    </row>
    <row r="97" spans="13:14">
      <c r="M97" s="8">
        <f t="shared" si="2"/>
        <v>45845</v>
      </c>
      <c r="N97" s="5">
        <f t="shared" si="3"/>
        <v>94</v>
      </c>
    </row>
    <row r="98" spans="13:14">
      <c r="M98" s="8">
        <f t="shared" si="2"/>
        <v>45846</v>
      </c>
      <c r="N98" s="5">
        <f t="shared" si="3"/>
        <v>95</v>
      </c>
    </row>
    <row r="99" spans="13:14">
      <c r="M99" s="8">
        <f t="shared" si="2"/>
        <v>45847</v>
      </c>
      <c r="N99" s="5">
        <f t="shared" si="3"/>
        <v>96</v>
      </c>
    </row>
    <row r="100" spans="13:14">
      <c r="M100" s="8">
        <f t="shared" si="2"/>
        <v>45848</v>
      </c>
      <c r="N100" s="5">
        <f t="shared" si="3"/>
        <v>97</v>
      </c>
    </row>
    <row r="101" spans="13:14">
      <c r="M101" s="8">
        <f t="shared" si="2"/>
        <v>45849</v>
      </c>
      <c r="N101" s="5">
        <f t="shared" si="3"/>
        <v>98</v>
      </c>
    </row>
    <row r="102" spans="13:14">
      <c r="M102" s="8">
        <f t="shared" si="2"/>
        <v>45850</v>
      </c>
      <c r="N102" s="5">
        <f t="shared" si="3"/>
        <v>99</v>
      </c>
    </row>
    <row r="103" spans="13:14">
      <c r="M103" s="8">
        <f t="shared" si="2"/>
        <v>45851</v>
      </c>
      <c r="N103" s="5">
        <f t="shared" si="3"/>
        <v>100</v>
      </c>
    </row>
    <row r="104" spans="13:14">
      <c r="M104" s="8">
        <f t="shared" si="2"/>
        <v>45852</v>
      </c>
      <c r="N104" s="5">
        <f t="shared" si="3"/>
        <v>101</v>
      </c>
    </row>
    <row r="105" spans="13:14">
      <c r="M105" s="8">
        <f t="shared" si="2"/>
        <v>45853</v>
      </c>
      <c r="N105" s="5">
        <f t="shared" si="3"/>
        <v>102</v>
      </c>
    </row>
    <row r="106" spans="13:14">
      <c r="M106" s="8">
        <f t="shared" si="2"/>
        <v>45854</v>
      </c>
      <c r="N106" s="5">
        <f t="shared" si="3"/>
        <v>103</v>
      </c>
    </row>
    <row r="107" spans="13:14">
      <c r="M107" s="8">
        <f t="shared" si="2"/>
        <v>45855</v>
      </c>
      <c r="N107" s="5">
        <f t="shared" si="3"/>
        <v>104</v>
      </c>
    </row>
    <row r="108" spans="13:14">
      <c r="M108" s="8">
        <f t="shared" si="2"/>
        <v>45856</v>
      </c>
      <c r="N108" s="5">
        <f t="shared" si="3"/>
        <v>105</v>
      </c>
    </row>
    <row r="109" spans="13:14">
      <c r="M109" s="8">
        <f t="shared" si="2"/>
        <v>45857</v>
      </c>
      <c r="N109" s="5">
        <f t="shared" si="3"/>
        <v>106</v>
      </c>
    </row>
    <row r="110" spans="13:14">
      <c r="M110" s="8">
        <f t="shared" si="2"/>
        <v>45858</v>
      </c>
      <c r="N110" s="5">
        <f t="shared" si="3"/>
        <v>107</v>
      </c>
    </row>
    <row r="111" spans="13:14">
      <c r="M111" s="8">
        <f t="shared" si="2"/>
        <v>45859</v>
      </c>
      <c r="N111" s="5">
        <f t="shared" si="3"/>
        <v>108</v>
      </c>
    </row>
    <row r="112" spans="13:14">
      <c r="M112" s="8">
        <f t="shared" si="2"/>
        <v>45860</v>
      </c>
      <c r="N112" s="5">
        <f t="shared" si="3"/>
        <v>109</v>
      </c>
    </row>
    <row r="113" spans="13:14">
      <c r="M113" s="8">
        <f t="shared" si="2"/>
        <v>45861</v>
      </c>
      <c r="N113" s="5">
        <f t="shared" si="3"/>
        <v>110</v>
      </c>
    </row>
    <row r="114" spans="13:14">
      <c r="M114" s="8">
        <f t="shared" si="2"/>
        <v>45862</v>
      </c>
      <c r="N114" s="5">
        <f t="shared" si="3"/>
        <v>111</v>
      </c>
    </row>
    <row r="115" spans="13:14">
      <c r="M115" s="8">
        <f t="shared" si="2"/>
        <v>45863</v>
      </c>
      <c r="N115" s="5">
        <f t="shared" si="3"/>
        <v>112</v>
      </c>
    </row>
    <row r="116" spans="13:14">
      <c r="M116" s="8">
        <f t="shared" si="2"/>
        <v>45864</v>
      </c>
      <c r="N116" s="5">
        <f t="shared" si="3"/>
        <v>113</v>
      </c>
    </row>
    <row r="117" spans="13:14">
      <c r="M117" s="8">
        <f t="shared" si="2"/>
        <v>45865</v>
      </c>
      <c r="N117" s="5">
        <f t="shared" si="3"/>
        <v>114</v>
      </c>
    </row>
    <row r="118" spans="13:14">
      <c r="M118" s="8">
        <f t="shared" si="2"/>
        <v>45866</v>
      </c>
      <c r="N118" s="5">
        <f t="shared" si="3"/>
        <v>115</v>
      </c>
    </row>
    <row r="119" spans="13:14">
      <c r="M119" s="8">
        <f t="shared" si="2"/>
        <v>45867</v>
      </c>
      <c r="N119" s="5">
        <f t="shared" si="3"/>
        <v>116</v>
      </c>
    </row>
    <row r="120" spans="13:14">
      <c r="M120" s="8">
        <f t="shared" si="2"/>
        <v>45868</v>
      </c>
      <c r="N120" s="5">
        <f t="shared" si="3"/>
        <v>117</v>
      </c>
    </row>
    <row r="121" spans="13:14">
      <c r="M121" s="8">
        <f t="shared" si="2"/>
        <v>45869</v>
      </c>
      <c r="N121" s="5">
        <f t="shared" si="3"/>
        <v>118</v>
      </c>
    </row>
    <row r="122" spans="13:14">
      <c r="M122" s="8">
        <f t="shared" si="2"/>
        <v>45870</v>
      </c>
      <c r="N122" s="5">
        <f t="shared" si="3"/>
        <v>119</v>
      </c>
    </row>
    <row r="123" spans="13:14">
      <c r="M123" s="8">
        <f t="shared" si="2"/>
        <v>45871</v>
      </c>
      <c r="N123" s="5">
        <f t="shared" si="3"/>
        <v>120</v>
      </c>
    </row>
    <row r="124" spans="13:14">
      <c r="M124" s="8">
        <f t="shared" si="2"/>
        <v>45872</v>
      </c>
      <c r="N124" s="5">
        <f t="shared" si="3"/>
        <v>121</v>
      </c>
    </row>
    <row r="125" spans="13:14">
      <c r="M125" s="8">
        <f t="shared" si="2"/>
        <v>45873</v>
      </c>
      <c r="N125" s="5">
        <f t="shared" si="3"/>
        <v>122</v>
      </c>
    </row>
    <row r="126" spans="13:14">
      <c r="M126" s="8">
        <f t="shared" si="2"/>
        <v>45874</v>
      </c>
      <c r="N126" s="5">
        <f t="shared" si="3"/>
        <v>123</v>
      </c>
    </row>
    <row r="127" spans="13:14">
      <c r="M127" s="8">
        <f t="shared" si="2"/>
        <v>45875</v>
      </c>
      <c r="N127" s="5">
        <f t="shared" si="3"/>
        <v>124</v>
      </c>
    </row>
    <row r="128" spans="13:14">
      <c r="M128" s="8">
        <f t="shared" si="2"/>
        <v>45876</v>
      </c>
      <c r="N128" s="5">
        <f t="shared" si="3"/>
        <v>125</v>
      </c>
    </row>
    <row r="129" spans="13:14">
      <c r="M129" s="8">
        <f t="shared" si="2"/>
        <v>45877</v>
      </c>
      <c r="N129" s="5">
        <f t="shared" si="3"/>
        <v>126</v>
      </c>
    </row>
    <row r="130" spans="13:14">
      <c r="M130" s="8">
        <f t="shared" si="2"/>
        <v>45878</v>
      </c>
      <c r="N130" s="5">
        <f t="shared" si="3"/>
        <v>127</v>
      </c>
    </row>
    <row r="131" spans="13:14">
      <c r="M131" s="8">
        <f t="shared" si="2"/>
        <v>45879</v>
      </c>
      <c r="N131" s="5">
        <f t="shared" si="3"/>
        <v>128</v>
      </c>
    </row>
    <row r="132" spans="13:14">
      <c r="M132" s="8">
        <f t="shared" si="2"/>
        <v>45880</v>
      </c>
      <c r="N132" s="5">
        <f t="shared" si="3"/>
        <v>129</v>
      </c>
    </row>
    <row r="133" spans="13:14">
      <c r="M133" s="8">
        <f t="shared" si="2"/>
        <v>45881</v>
      </c>
      <c r="N133" s="5">
        <f t="shared" si="3"/>
        <v>130</v>
      </c>
    </row>
    <row r="134" spans="13:14">
      <c r="M134" s="8">
        <f t="shared" ref="M134:M197" si="4">IF(M133&lt;$K$5,M133+1,"")</f>
        <v>45882</v>
      </c>
      <c r="N134" s="5">
        <f t="shared" ref="N134:N197" si="5">IF(NOT(M134=""),N133+1,"")</f>
        <v>131</v>
      </c>
    </row>
    <row r="135" spans="13:14">
      <c r="M135" s="8">
        <f t="shared" si="4"/>
        <v>45883</v>
      </c>
      <c r="N135" s="5">
        <f t="shared" si="5"/>
        <v>132</v>
      </c>
    </row>
    <row r="136" spans="13:14">
      <c r="M136" s="8">
        <f t="shared" si="4"/>
        <v>45884</v>
      </c>
      <c r="N136" s="5">
        <f t="shared" si="5"/>
        <v>133</v>
      </c>
    </row>
    <row r="137" spans="13:14">
      <c r="M137" s="8">
        <f t="shared" si="4"/>
        <v>45885</v>
      </c>
      <c r="N137" s="5">
        <f t="shared" si="5"/>
        <v>134</v>
      </c>
    </row>
    <row r="138" spans="13:14">
      <c r="M138" s="8">
        <f t="shared" si="4"/>
        <v>45886</v>
      </c>
      <c r="N138" s="5">
        <f t="shared" si="5"/>
        <v>135</v>
      </c>
    </row>
    <row r="139" spans="13:14">
      <c r="M139" s="8">
        <f t="shared" si="4"/>
        <v>45887</v>
      </c>
      <c r="N139" s="5">
        <f t="shared" si="5"/>
        <v>136</v>
      </c>
    </row>
    <row r="140" spans="13:14">
      <c r="M140" s="8">
        <f t="shared" si="4"/>
        <v>45888</v>
      </c>
      <c r="N140" s="5">
        <f t="shared" si="5"/>
        <v>137</v>
      </c>
    </row>
    <row r="141" spans="13:14">
      <c r="M141" s="8">
        <f t="shared" si="4"/>
        <v>45889</v>
      </c>
      <c r="N141" s="5">
        <f t="shared" si="5"/>
        <v>138</v>
      </c>
    </row>
    <row r="142" spans="13:14">
      <c r="M142" s="8">
        <f t="shared" si="4"/>
        <v>45890</v>
      </c>
      <c r="N142" s="5">
        <f t="shared" si="5"/>
        <v>139</v>
      </c>
    </row>
    <row r="143" spans="13:14">
      <c r="M143" s="8">
        <f t="shared" si="4"/>
        <v>45891</v>
      </c>
      <c r="N143" s="5">
        <f t="shared" si="5"/>
        <v>140</v>
      </c>
    </row>
    <row r="144" spans="13:14">
      <c r="M144" s="8">
        <f t="shared" si="4"/>
        <v>45892</v>
      </c>
      <c r="N144" s="5">
        <f t="shared" si="5"/>
        <v>141</v>
      </c>
    </row>
    <row r="145" spans="13:14">
      <c r="M145" s="8">
        <f t="shared" si="4"/>
        <v>45893</v>
      </c>
      <c r="N145" s="5">
        <f t="shared" si="5"/>
        <v>142</v>
      </c>
    </row>
    <row r="146" spans="13:14">
      <c r="M146" s="8" t="str">
        <f t="shared" si="4"/>
        <v/>
      </c>
      <c r="N146" s="5" t="str">
        <f t="shared" si="5"/>
        <v/>
      </c>
    </row>
    <row r="147" spans="13:14">
      <c r="M147" s="8" t="str">
        <f t="shared" si="4"/>
        <v/>
      </c>
      <c r="N147" s="5" t="str">
        <f t="shared" si="5"/>
        <v/>
      </c>
    </row>
    <row r="148" spans="13:14">
      <c r="M148" s="8" t="str">
        <f t="shared" si="4"/>
        <v/>
      </c>
      <c r="N148" s="5" t="str">
        <f t="shared" si="5"/>
        <v/>
      </c>
    </row>
    <row r="149" spans="13:14">
      <c r="M149" s="8" t="str">
        <f t="shared" si="4"/>
        <v/>
      </c>
      <c r="N149" s="5" t="str">
        <f t="shared" si="5"/>
        <v/>
      </c>
    </row>
    <row r="150" spans="13:14">
      <c r="M150" s="8" t="str">
        <f t="shared" si="4"/>
        <v/>
      </c>
      <c r="N150" s="5" t="str">
        <f t="shared" si="5"/>
        <v/>
      </c>
    </row>
    <row r="151" spans="13:14">
      <c r="M151" s="8" t="str">
        <f t="shared" si="4"/>
        <v/>
      </c>
      <c r="N151" s="5" t="str">
        <f t="shared" si="5"/>
        <v/>
      </c>
    </row>
    <row r="152" spans="13:14">
      <c r="M152" s="8" t="str">
        <f t="shared" si="4"/>
        <v/>
      </c>
      <c r="N152" s="5" t="str">
        <f t="shared" si="5"/>
        <v/>
      </c>
    </row>
    <row r="153" spans="13:14">
      <c r="M153" s="8" t="str">
        <f t="shared" si="4"/>
        <v/>
      </c>
      <c r="N153" s="5" t="str">
        <f t="shared" si="5"/>
        <v/>
      </c>
    </row>
    <row r="154" spans="13:14">
      <c r="M154" s="8" t="str">
        <f t="shared" si="4"/>
        <v/>
      </c>
      <c r="N154" s="5" t="str">
        <f t="shared" si="5"/>
        <v/>
      </c>
    </row>
    <row r="155" spans="13:14">
      <c r="M155" s="8" t="str">
        <f t="shared" si="4"/>
        <v/>
      </c>
      <c r="N155" s="5" t="str">
        <f t="shared" si="5"/>
        <v/>
      </c>
    </row>
    <row r="156" spans="13:14">
      <c r="M156" s="8" t="str">
        <f t="shared" si="4"/>
        <v/>
      </c>
      <c r="N156" s="5" t="str">
        <f t="shared" si="5"/>
        <v/>
      </c>
    </row>
    <row r="157" spans="13:14">
      <c r="M157" s="8" t="str">
        <f t="shared" si="4"/>
        <v/>
      </c>
      <c r="N157" s="5" t="str">
        <f t="shared" si="5"/>
        <v/>
      </c>
    </row>
    <row r="158" spans="13:14">
      <c r="M158" s="8" t="str">
        <f t="shared" si="4"/>
        <v/>
      </c>
      <c r="N158" s="5" t="str">
        <f t="shared" si="5"/>
        <v/>
      </c>
    </row>
    <row r="159" spans="13:14">
      <c r="M159" s="8" t="str">
        <f t="shared" si="4"/>
        <v/>
      </c>
      <c r="N159" s="5" t="str">
        <f t="shared" si="5"/>
        <v/>
      </c>
    </row>
    <row r="160" spans="13:14">
      <c r="M160" s="8" t="str">
        <f t="shared" si="4"/>
        <v/>
      </c>
      <c r="N160" s="5" t="str">
        <f t="shared" si="5"/>
        <v/>
      </c>
    </row>
    <row r="161" spans="13:14">
      <c r="M161" s="8" t="str">
        <f t="shared" si="4"/>
        <v/>
      </c>
      <c r="N161" s="5" t="str">
        <f t="shared" si="5"/>
        <v/>
      </c>
    </row>
    <row r="162" spans="13:14">
      <c r="M162" s="8" t="str">
        <f t="shared" si="4"/>
        <v/>
      </c>
      <c r="N162" s="5" t="str">
        <f t="shared" si="5"/>
        <v/>
      </c>
    </row>
    <row r="163" spans="13:14">
      <c r="M163" s="8" t="str">
        <f t="shared" si="4"/>
        <v/>
      </c>
      <c r="N163" s="5" t="str">
        <f t="shared" si="5"/>
        <v/>
      </c>
    </row>
    <row r="164" spans="13:14">
      <c r="M164" s="8" t="str">
        <f t="shared" si="4"/>
        <v/>
      </c>
      <c r="N164" s="5" t="str">
        <f t="shared" si="5"/>
        <v/>
      </c>
    </row>
    <row r="165" spans="13:14">
      <c r="M165" s="8" t="str">
        <f t="shared" si="4"/>
        <v/>
      </c>
      <c r="N165" s="5" t="str">
        <f t="shared" si="5"/>
        <v/>
      </c>
    </row>
    <row r="166" spans="13:14">
      <c r="M166" s="8" t="str">
        <f t="shared" si="4"/>
        <v/>
      </c>
      <c r="N166" s="5" t="str">
        <f t="shared" si="5"/>
        <v/>
      </c>
    </row>
    <row r="167" spans="13:14">
      <c r="M167" s="8" t="str">
        <f t="shared" si="4"/>
        <v/>
      </c>
      <c r="N167" s="5" t="str">
        <f t="shared" si="5"/>
        <v/>
      </c>
    </row>
    <row r="168" spans="13:14">
      <c r="M168" s="8" t="str">
        <f t="shared" si="4"/>
        <v/>
      </c>
      <c r="N168" s="5" t="str">
        <f t="shared" si="5"/>
        <v/>
      </c>
    </row>
    <row r="169" spans="13:14">
      <c r="M169" s="8" t="str">
        <f t="shared" si="4"/>
        <v/>
      </c>
      <c r="N169" s="5" t="str">
        <f t="shared" si="5"/>
        <v/>
      </c>
    </row>
    <row r="170" spans="13:14">
      <c r="M170" s="8" t="str">
        <f t="shared" si="4"/>
        <v/>
      </c>
      <c r="N170" s="5" t="str">
        <f t="shared" si="5"/>
        <v/>
      </c>
    </row>
    <row r="171" spans="13:14">
      <c r="M171" s="8" t="str">
        <f t="shared" si="4"/>
        <v/>
      </c>
      <c r="N171" s="5" t="str">
        <f t="shared" si="5"/>
        <v/>
      </c>
    </row>
    <row r="172" spans="13:14">
      <c r="M172" s="8" t="str">
        <f t="shared" si="4"/>
        <v/>
      </c>
      <c r="N172" s="5" t="str">
        <f t="shared" si="5"/>
        <v/>
      </c>
    </row>
    <row r="173" spans="13:14">
      <c r="M173" s="8" t="str">
        <f t="shared" si="4"/>
        <v/>
      </c>
      <c r="N173" s="5" t="str">
        <f t="shared" si="5"/>
        <v/>
      </c>
    </row>
    <row r="174" spans="13:14">
      <c r="M174" s="8" t="str">
        <f t="shared" si="4"/>
        <v/>
      </c>
      <c r="N174" s="5" t="str">
        <f t="shared" si="5"/>
        <v/>
      </c>
    </row>
    <row r="175" spans="13:14">
      <c r="M175" s="8" t="str">
        <f t="shared" si="4"/>
        <v/>
      </c>
      <c r="N175" s="5" t="str">
        <f t="shared" si="5"/>
        <v/>
      </c>
    </row>
    <row r="176" spans="13:14">
      <c r="M176" s="8" t="str">
        <f t="shared" si="4"/>
        <v/>
      </c>
      <c r="N176" s="5" t="str">
        <f t="shared" si="5"/>
        <v/>
      </c>
    </row>
    <row r="177" spans="13:14">
      <c r="M177" s="8" t="str">
        <f t="shared" si="4"/>
        <v/>
      </c>
      <c r="N177" s="5" t="str">
        <f t="shared" si="5"/>
        <v/>
      </c>
    </row>
    <row r="178" spans="13:14">
      <c r="M178" s="8" t="str">
        <f t="shared" si="4"/>
        <v/>
      </c>
      <c r="N178" s="5" t="str">
        <f t="shared" si="5"/>
        <v/>
      </c>
    </row>
    <row r="179" spans="13:14">
      <c r="M179" s="8" t="str">
        <f t="shared" si="4"/>
        <v/>
      </c>
      <c r="N179" s="5" t="str">
        <f t="shared" si="5"/>
        <v/>
      </c>
    </row>
    <row r="180" spans="13:14">
      <c r="M180" s="8" t="str">
        <f t="shared" si="4"/>
        <v/>
      </c>
      <c r="N180" s="5" t="str">
        <f t="shared" si="5"/>
        <v/>
      </c>
    </row>
    <row r="181" spans="13:14">
      <c r="M181" s="8" t="str">
        <f t="shared" si="4"/>
        <v/>
      </c>
      <c r="N181" s="5" t="str">
        <f t="shared" si="5"/>
        <v/>
      </c>
    </row>
    <row r="182" spans="13:14">
      <c r="M182" s="8" t="str">
        <f t="shared" si="4"/>
        <v/>
      </c>
      <c r="N182" s="5" t="str">
        <f t="shared" si="5"/>
        <v/>
      </c>
    </row>
    <row r="183" spans="13:14">
      <c r="M183" s="8" t="str">
        <f t="shared" si="4"/>
        <v/>
      </c>
      <c r="N183" s="5" t="str">
        <f t="shared" si="5"/>
        <v/>
      </c>
    </row>
    <row r="184" spans="13:14">
      <c r="M184" s="8" t="str">
        <f t="shared" si="4"/>
        <v/>
      </c>
      <c r="N184" s="5" t="str">
        <f t="shared" si="5"/>
        <v/>
      </c>
    </row>
    <row r="185" spans="13:14">
      <c r="M185" s="8" t="str">
        <f t="shared" si="4"/>
        <v/>
      </c>
      <c r="N185" s="5" t="str">
        <f t="shared" si="5"/>
        <v/>
      </c>
    </row>
    <row r="186" spans="13:14">
      <c r="M186" s="8" t="str">
        <f t="shared" si="4"/>
        <v/>
      </c>
      <c r="N186" s="5" t="str">
        <f t="shared" si="5"/>
        <v/>
      </c>
    </row>
    <row r="187" spans="13:14">
      <c r="M187" s="8" t="str">
        <f t="shared" si="4"/>
        <v/>
      </c>
      <c r="N187" s="5" t="str">
        <f t="shared" si="5"/>
        <v/>
      </c>
    </row>
    <row r="188" spans="13:14">
      <c r="M188" s="8" t="str">
        <f t="shared" si="4"/>
        <v/>
      </c>
      <c r="N188" s="5" t="str">
        <f t="shared" si="5"/>
        <v/>
      </c>
    </row>
    <row r="189" spans="13:14">
      <c r="M189" s="8" t="str">
        <f t="shared" si="4"/>
        <v/>
      </c>
      <c r="N189" s="5" t="str">
        <f t="shared" si="5"/>
        <v/>
      </c>
    </row>
    <row r="190" spans="13:14">
      <c r="M190" s="8" t="str">
        <f t="shared" si="4"/>
        <v/>
      </c>
      <c r="N190" s="5" t="str">
        <f t="shared" si="5"/>
        <v/>
      </c>
    </row>
    <row r="191" spans="13:14">
      <c r="M191" s="8" t="str">
        <f t="shared" si="4"/>
        <v/>
      </c>
      <c r="N191" s="5" t="str">
        <f t="shared" si="5"/>
        <v/>
      </c>
    </row>
    <row r="192" spans="13:14">
      <c r="M192" s="8" t="str">
        <f t="shared" si="4"/>
        <v/>
      </c>
      <c r="N192" s="5" t="str">
        <f t="shared" si="5"/>
        <v/>
      </c>
    </row>
    <row r="193" spans="13:14">
      <c r="M193" s="8" t="str">
        <f t="shared" si="4"/>
        <v/>
      </c>
      <c r="N193" s="5" t="str">
        <f t="shared" si="5"/>
        <v/>
      </c>
    </row>
    <row r="194" spans="13:14">
      <c r="M194" s="8" t="str">
        <f t="shared" si="4"/>
        <v/>
      </c>
      <c r="N194" s="5" t="str">
        <f t="shared" si="5"/>
        <v/>
      </c>
    </row>
    <row r="195" spans="13:14">
      <c r="M195" s="8" t="str">
        <f t="shared" si="4"/>
        <v/>
      </c>
      <c r="N195" s="5" t="str">
        <f t="shared" si="5"/>
        <v/>
      </c>
    </row>
    <row r="196" spans="13:14">
      <c r="M196" s="8" t="str">
        <f t="shared" si="4"/>
        <v/>
      </c>
      <c r="N196" s="5" t="str">
        <f t="shared" si="5"/>
        <v/>
      </c>
    </row>
    <row r="197" spans="13:14">
      <c r="M197" s="8" t="str">
        <f t="shared" si="4"/>
        <v/>
      </c>
      <c r="N197" s="5" t="str">
        <f t="shared" si="5"/>
        <v/>
      </c>
    </row>
    <row r="198" spans="13:14">
      <c r="M198" s="8" t="str">
        <f t="shared" ref="M198:M261" si="6">IF(M197&lt;$K$5,M197+1,"")</f>
        <v/>
      </c>
      <c r="N198" s="5" t="str">
        <f t="shared" ref="N198:N261" si="7">IF(NOT(M198=""),N197+1,"")</f>
        <v/>
      </c>
    </row>
    <row r="199" spans="13:14">
      <c r="M199" s="8" t="str">
        <f t="shared" si="6"/>
        <v/>
      </c>
      <c r="N199" s="5" t="str">
        <f t="shared" si="7"/>
        <v/>
      </c>
    </row>
    <row r="200" spans="13:14">
      <c r="M200" s="8" t="str">
        <f t="shared" si="6"/>
        <v/>
      </c>
      <c r="N200" s="5" t="str">
        <f t="shared" si="7"/>
        <v/>
      </c>
    </row>
    <row r="201" spans="13:14">
      <c r="M201" s="8" t="str">
        <f t="shared" si="6"/>
        <v/>
      </c>
      <c r="N201" s="5" t="str">
        <f t="shared" si="7"/>
        <v/>
      </c>
    </row>
    <row r="202" spans="13:14">
      <c r="M202" s="8" t="str">
        <f t="shared" si="6"/>
        <v/>
      </c>
      <c r="N202" s="5" t="str">
        <f t="shared" si="7"/>
        <v/>
      </c>
    </row>
    <row r="203" spans="13:14">
      <c r="M203" s="8" t="str">
        <f t="shared" si="6"/>
        <v/>
      </c>
      <c r="N203" s="5" t="str">
        <f t="shared" si="7"/>
        <v/>
      </c>
    </row>
    <row r="204" spans="13:14">
      <c r="M204" s="8" t="str">
        <f t="shared" si="6"/>
        <v/>
      </c>
      <c r="N204" s="5" t="str">
        <f t="shared" si="7"/>
        <v/>
      </c>
    </row>
    <row r="205" spans="13:14">
      <c r="M205" s="8" t="str">
        <f t="shared" si="6"/>
        <v/>
      </c>
      <c r="N205" s="5" t="str">
        <f t="shared" si="7"/>
        <v/>
      </c>
    </row>
    <row r="206" spans="13:14">
      <c r="M206" s="8" t="str">
        <f t="shared" si="6"/>
        <v/>
      </c>
      <c r="N206" s="5" t="str">
        <f t="shared" si="7"/>
        <v/>
      </c>
    </row>
    <row r="207" spans="13:14">
      <c r="M207" s="8" t="str">
        <f t="shared" si="6"/>
        <v/>
      </c>
      <c r="N207" s="5" t="str">
        <f t="shared" si="7"/>
        <v/>
      </c>
    </row>
    <row r="208" spans="13:14">
      <c r="M208" s="8" t="str">
        <f t="shared" si="6"/>
        <v/>
      </c>
      <c r="N208" s="5" t="str">
        <f t="shared" si="7"/>
        <v/>
      </c>
    </row>
    <row r="209" spans="13:14">
      <c r="M209" s="8" t="str">
        <f t="shared" si="6"/>
        <v/>
      </c>
      <c r="N209" s="5" t="str">
        <f t="shared" si="7"/>
        <v/>
      </c>
    </row>
    <row r="210" spans="13:14">
      <c r="M210" s="8" t="str">
        <f t="shared" si="6"/>
        <v/>
      </c>
      <c r="N210" s="5" t="str">
        <f t="shared" si="7"/>
        <v/>
      </c>
    </row>
    <row r="211" spans="13:14">
      <c r="M211" s="8" t="str">
        <f t="shared" si="6"/>
        <v/>
      </c>
      <c r="N211" s="5" t="str">
        <f t="shared" si="7"/>
        <v/>
      </c>
    </row>
    <row r="212" spans="13:14">
      <c r="M212" s="8" t="str">
        <f t="shared" si="6"/>
        <v/>
      </c>
      <c r="N212" s="5" t="str">
        <f t="shared" si="7"/>
        <v/>
      </c>
    </row>
    <row r="213" spans="13:14">
      <c r="M213" s="8" t="str">
        <f t="shared" si="6"/>
        <v/>
      </c>
      <c r="N213" s="5" t="str">
        <f t="shared" si="7"/>
        <v/>
      </c>
    </row>
    <row r="214" spans="13:14">
      <c r="M214" s="8" t="str">
        <f t="shared" si="6"/>
        <v/>
      </c>
      <c r="N214" s="5" t="str">
        <f t="shared" si="7"/>
        <v/>
      </c>
    </row>
    <row r="215" spans="13:14">
      <c r="M215" s="8" t="str">
        <f t="shared" si="6"/>
        <v/>
      </c>
      <c r="N215" s="5" t="str">
        <f t="shared" si="7"/>
        <v/>
      </c>
    </row>
    <row r="216" spans="13:14">
      <c r="M216" s="8" t="str">
        <f t="shared" si="6"/>
        <v/>
      </c>
      <c r="N216" s="5" t="str">
        <f t="shared" si="7"/>
        <v/>
      </c>
    </row>
    <row r="217" spans="13:14">
      <c r="M217" s="8" t="str">
        <f t="shared" si="6"/>
        <v/>
      </c>
      <c r="N217" s="5" t="str">
        <f t="shared" si="7"/>
        <v/>
      </c>
    </row>
    <row r="218" spans="13:14">
      <c r="M218" s="8" t="str">
        <f t="shared" si="6"/>
        <v/>
      </c>
      <c r="N218" s="5" t="str">
        <f t="shared" si="7"/>
        <v/>
      </c>
    </row>
    <row r="219" spans="13:14">
      <c r="M219" s="8" t="str">
        <f t="shared" si="6"/>
        <v/>
      </c>
      <c r="N219" s="5" t="str">
        <f t="shared" si="7"/>
        <v/>
      </c>
    </row>
    <row r="220" spans="13:14">
      <c r="M220" s="8" t="str">
        <f t="shared" si="6"/>
        <v/>
      </c>
      <c r="N220" s="5" t="str">
        <f t="shared" si="7"/>
        <v/>
      </c>
    </row>
    <row r="221" spans="13:14">
      <c r="M221" s="8" t="str">
        <f t="shared" si="6"/>
        <v/>
      </c>
      <c r="N221" s="5" t="str">
        <f t="shared" si="7"/>
        <v/>
      </c>
    </row>
    <row r="222" spans="13:14">
      <c r="M222" s="8" t="str">
        <f t="shared" si="6"/>
        <v/>
      </c>
      <c r="N222" s="5" t="str">
        <f t="shared" si="7"/>
        <v/>
      </c>
    </row>
    <row r="223" spans="13:14">
      <c r="M223" s="8" t="str">
        <f t="shared" si="6"/>
        <v/>
      </c>
      <c r="N223" s="5" t="str">
        <f t="shared" si="7"/>
        <v/>
      </c>
    </row>
    <row r="224" spans="13:14">
      <c r="M224" s="8" t="str">
        <f t="shared" si="6"/>
        <v/>
      </c>
      <c r="N224" s="5" t="str">
        <f t="shared" si="7"/>
        <v/>
      </c>
    </row>
    <row r="225" spans="13:14">
      <c r="M225" s="8" t="str">
        <f t="shared" si="6"/>
        <v/>
      </c>
      <c r="N225" s="5" t="str">
        <f t="shared" si="7"/>
        <v/>
      </c>
    </row>
    <row r="226" spans="13:14">
      <c r="M226" s="8" t="str">
        <f t="shared" si="6"/>
        <v/>
      </c>
      <c r="N226" s="5" t="str">
        <f t="shared" si="7"/>
        <v/>
      </c>
    </row>
    <row r="227" spans="13:14">
      <c r="M227" s="8" t="str">
        <f t="shared" si="6"/>
        <v/>
      </c>
      <c r="N227" s="5" t="str">
        <f t="shared" si="7"/>
        <v/>
      </c>
    </row>
    <row r="228" spans="13:14">
      <c r="M228" s="8" t="str">
        <f t="shared" si="6"/>
        <v/>
      </c>
      <c r="N228" s="5" t="str">
        <f t="shared" si="7"/>
        <v/>
      </c>
    </row>
    <row r="229" spans="13:14">
      <c r="M229" s="8" t="str">
        <f t="shared" si="6"/>
        <v/>
      </c>
      <c r="N229" s="5" t="str">
        <f t="shared" si="7"/>
        <v/>
      </c>
    </row>
    <row r="230" spans="13:14">
      <c r="M230" s="8" t="str">
        <f t="shared" si="6"/>
        <v/>
      </c>
      <c r="N230" s="5" t="str">
        <f t="shared" si="7"/>
        <v/>
      </c>
    </row>
    <row r="231" spans="13:14">
      <c r="M231" s="8" t="str">
        <f t="shared" si="6"/>
        <v/>
      </c>
      <c r="N231" s="5" t="str">
        <f t="shared" si="7"/>
        <v/>
      </c>
    </row>
    <row r="232" spans="13:14">
      <c r="M232" s="8" t="str">
        <f t="shared" si="6"/>
        <v/>
      </c>
      <c r="N232" s="5" t="str">
        <f t="shared" si="7"/>
        <v/>
      </c>
    </row>
    <row r="233" spans="13:14">
      <c r="M233" s="8" t="str">
        <f t="shared" si="6"/>
        <v/>
      </c>
      <c r="N233" s="5" t="str">
        <f t="shared" si="7"/>
        <v/>
      </c>
    </row>
    <row r="234" spans="13:14">
      <c r="M234" s="8" t="str">
        <f t="shared" si="6"/>
        <v/>
      </c>
      <c r="N234" s="5" t="str">
        <f t="shared" si="7"/>
        <v/>
      </c>
    </row>
    <row r="235" spans="13:14">
      <c r="M235" s="8" t="str">
        <f t="shared" si="6"/>
        <v/>
      </c>
      <c r="N235" s="5" t="str">
        <f t="shared" si="7"/>
        <v/>
      </c>
    </row>
    <row r="236" spans="13:14">
      <c r="M236" s="8" t="str">
        <f t="shared" si="6"/>
        <v/>
      </c>
      <c r="N236" s="5" t="str">
        <f t="shared" si="7"/>
        <v/>
      </c>
    </row>
    <row r="237" spans="13:14">
      <c r="M237" s="8" t="str">
        <f t="shared" si="6"/>
        <v/>
      </c>
      <c r="N237" s="5" t="str">
        <f t="shared" si="7"/>
        <v/>
      </c>
    </row>
    <row r="238" spans="13:14">
      <c r="M238" s="8" t="str">
        <f t="shared" si="6"/>
        <v/>
      </c>
      <c r="N238" s="5" t="str">
        <f t="shared" si="7"/>
        <v/>
      </c>
    </row>
    <row r="239" spans="13:14">
      <c r="M239" s="8" t="str">
        <f t="shared" si="6"/>
        <v/>
      </c>
      <c r="N239" s="5" t="str">
        <f t="shared" si="7"/>
        <v/>
      </c>
    </row>
    <row r="240" spans="13:14">
      <c r="M240" s="8" t="str">
        <f t="shared" si="6"/>
        <v/>
      </c>
      <c r="N240" s="5" t="str">
        <f t="shared" si="7"/>
        <v/>
      </c>
    </row>
    <row r="241" spans="13:14">
      <c r="M241" s="8" t="str">
        <f t="shared" si="6"/>
        <v/>
      </c>
      <c r="N241" s="5" t="str">
        <f t="shared" si="7"/>
        <v/>
      </c>
    </row>
    <row r="242" spans="13:14">
      <c r="M242" s="8" t="str">
        <f t="shared" si="6"/>
        <v/>
      </c>
      <c r="N242" s="5" t="str">
        <f t="shared" si="7"/>
        <v/>
      </c>
    </row>
    <row r="243" spans="13:14">
      <c r="M243" s="8" t="str">
        <f t="shared" si="6"/>
        <v/>
      </c>
      <c r="N243" s="5" t="str">
        <f t="shared" si="7"/>
        <v/>
      </c>
    </row>
    <row r="244" spans="13:14">
      <c r="M244" s="8" t="str">
        <f t="shared" si="6"/>
        <v/>
      </c>
      <c r="N244" s="5" t="str">
        <f t="shared" si="7"/>
        <v/>
      </c>
    </row>
    <row r="245" spans="13:14">
      <c r="M245" s="8" t="str">
        <f t="shared" si="6"/>
        <v/>
      </c>
      <c r="N245" s="5" t="str">
        <f t="shared" si="7"/>
        <v/>
      </c>
    </row>
    <row r="246" spans="13:14">
      <c r="M246" s="8" t="str">
        <f t="shared" si="6"/>
        <v/>
      </c>
      <c r="N246" s="5" t="str">
        <f t="shared" si="7"/>
        <v/>
      </c>
    </row>
    <row r="247" spans="13:14">
      <c r="M247" s="8" t="str">
        <f t="shared" si="6"/>
        <v/>
      </c>
      <c r="N247" s="5" t="str">
        <f t="shared" si="7"/>
        <v/>
      </c>
    </row>
    <row r="248" spans="13:14">
      <c r="M248" s="8" t="str">
        <f t="shared" si="6"/>
        <v/>
      </c>
      <c r="N248" s="5" t="str">
        <f t="shared" si="7"/>
        <v/>
      </c>
    </row>
    <row r="249" spans="13:14">
      <c r="M249" s="8" t="str">
        <f t="shared" si="6"/>
        <v/>
      </c>
      <c r="N249" s="5" t="str">
        <f t="shared" si="7"/>
        <v/>
      </c>
    </row>
    <row r="250" spans="13:14">
      <c r="M250" s="8" t="str">
        <f t="shared" si="6"/>
        <v/>
      </c>
      <c r="N250" s="5" t="str">
        <f t="shared" si="7"/>
        <v/>
      </c>
    </row>
    <row r="251" spans="13:14">
      <c r="M251" s="8" t="str">
        <f t="shared" si="6"/>
        <v/>
      </c>
      <c r="N251" s="5" t="str">
        <f t="shared" si="7"/>
        <v/>
      </c>
    </row>
    <row r="252" spans="13:14">
      <c r="M252" s="8" t="str">
        <f t="shared" si="6"/>
        <v/>
      </c>
      <c r="N252" s="5" t="str">
        <f t="shared" si="7"/>
        <v/>
      </c>
    </row>
    <row r="253" spans="13:14">
      <c r="M253" s="8" t="str">
        <f t="shared" si="6"/>
        <v/>
      </c>
      <c r="N253" s="5" t="str">
        <f t="shared" si="7"/>
        <v/>
      </c>
    </row>
    <row r="254" spans="13:14">
      <c r="M254" s="8" t="str">
        <f t="shared" si="6"/>
        <v/>
      </c>
      <c r="N254" s="5" t="str">
        <f t="shared" si="7"/>
        <v/>
      </c>
    </row>
    <row r="255" spans="13:14">
      <c r="M255" s="8" t="str">
        <f t="shared" si="6"/>
        <v/>
      </c>
      <c r="N255" s="5" t="str">
        <f t="shared" si="7"/>
        <v/>
      </c>
    </row>
    <row r="256" spans="13:14">
      <c r="M256" s="8" t="str">
        <f t="shared" si="6"/>
        <v/>
      </c>
      <c r="N256" s="5" t="str">
        <f t="shared" si="7"/>
        <v/>
      </c>
    </row>
    <row r="257" spans="13:14">
      <c r="M257" s="8" t="str">
        <f t="shared" si="6"/>
        <v/>
      </c>
      <c r="N257" s="5" t="str">
        <f t="shared" si="7"/>
        <v/>
      </c>
    </row>
    <row r="258" spans="13:14">
      <c r="M258" s="8" t="str">
        <f t="shared" si="6"/>
        <v/>
      </c>
      <c r="N258" s="5" t="str">
        <f t="shared" si="7"/>
        <v/>
      </c>
    </row>
    <row r="259" spans="13:14">
      <c r="M259" s="8" t="str">
        <f t="shared" si="6"/>
        <v/>
      </c>
      <c r="N259" s="5" t="str">
        <f t="shared" si="7"/>
        <v/>
      </c>
    </row>
    <row r="260" spans="13:14">
      <c r="M260" s="8" t="str">
        <f t="shared" si="6"/>
        <v/>
      </c>
      <c r="N260" s="5" t="str">
        <f t="shared" si="7"/>
        <v/>
      </c>
    </row>
    <row r="261" spans="13:14">
      <c r="M261" s="8" t="str">
        <f t="shared" si="6"/>
        <v/>
      </c>
      <c r="N261" s="5" t="str">
        <f t="shared" si="7"/>
        <v/>
      </c>
    </row>
    <row r="262" spans="13:14">
      <c r="M262" s="8" t="str">
        <f t="shared" ref="M262:M325" si="8">IF(M261&lt;$K$5,M261+1,"")</f>
        <v/>
      </c>
      <c r="N262" s="5" t="str">
        <f t="shared" ref="N262:N325" si="9">IF(NOT(M262=""),N261+1,"")</f>
        <v/>
      </c>
    </row>
    <row r="263" spans="13:14">
      <c r="M263" s="8" t="str">
        <f t="shared" si="8"/>
        <v/>
      </c>
      <c r="N263" s="5" t="str">
        <f t="shared" si="9"/>
        <v/>
      </c>
    </row>
    <row r="264" spans="13:14">
      <c r="M264" s="8" t="str">
        <f t="shared" si="8"/>
        <v/>
      </c>
      <c r="N264" s="5" t="str">
        <f t="shared" si="9"/>
        <v/>
      </c>
    </row>
    <row r="265" spans="13:14">
      <c r="M265" s="8" t="str">
        <f t="shared" si="8"/>
        <v/>
      </c>
      <c r="N265" s="5" t="str">
        <f t="shared" si="9"/>
        <v/>
      </c>
    </row>
    <row r="266" spans="13:14">
      <c r="M266" s="8" t="str">
        <f t="shared" si="8"/>
        <v/>
      </c>
      <c r="N266" s="5" t="str">
        <f t="shared" si="9"/>
        <v/>
      </c>
    </row>
    <row r="267" spans="13:14">
      <c r="M267" s="8" t="str">
        <f t="shared" si="8"/>
        <v/>
      </c>
      <c r="N267" s="5" t="str">
        <f t="shared" si="9"/>
        <v/>
      </c>
    </row>
    <row r="268" spans="13:14">
      <c r="M268" s="8" t="str">
        <f t="shared" si="8"/>
        <v/>
      </c>
      <c r="N268" s="5" t="str">
        <f t="shared" si="9"/>
        <v/>
      </c>
    </row>
    <row r="269" spans="13:14">
      <c r="M269" s="8" t="str">
        <f t="shared" si="8"/>
        <v/>
      </c>
      <c r="N269" s="5" t="str">
        <f t="shared" si="9"/>
        <v/>
      </c>
    </row>
    <row r="270" spans="13:14">
      <c r="M270" s="8" t="str">
        <f t="shared" si="8"/>
        <v/>
      </c>
      <c r="N270" s="5" t="str">
        <f t="shared" si="9"/>
        <v/>
      </c>
    </row>
    <row r="271" spans="13:14">
      <c r="M271" s="8" t="str">
        <f t="shared" si="8"/>
        <v/>
      </c>
      <c r="N271" s="5" t="str">
        <f t="shared" si="9"/>
        <v/>
      </c>
    </row>
    <row r="272" spans="13:14">
      <c r="M272" s="8" t="str">
        <f t="shared" si="8"/>
        <v/>
      </c>
      <c r="N272" s="5" t="str">
        <f t="shared" si="9"/>
        <v/>
      </c>
    </row>
    <row r="273" spans="13:14">
      <c r="M273" s="8" t="str">
        <f t="shared" si="8"/>
        <v/>
      </c>
      <c r="N273" s="5" t="str">
        <f t="shared" si="9"/>
        <v/>
      </c>
    </row>
    <row r="274" spans="13:14">
      <c r="M274" s="8" t="str">
        <f t="shared" si="8"/>
        <v/>
      </c>
      <c r="N274" s="5" t="str">
        <f t="shared" si="9"/>
        <v/>
      </c>
    </row>
    <row r="275" spans="13:14">
      <c r="M275" s="8" t="str">
        <f t="shared" si="8"/>
        <v/>
      </c>
      <c r="N275" s="5" t="str">
        <f t="shared" si="9"/>
        <v/>
      </c>
    </row>
    <row r="276" spans="13:14">
      <c r="M276" s="8" t="str">
        <f t="shared" si="8"/>
        <v/>
      </c>
      <c r="N276" s="5" t="str">
        <f t="shared" si="9"/>
        <v/>
      </c>
    </row>
    <row r="277" spans="13:14">
      <c r="M277" s="8" t="str">
        <f t="shared" si="8"/>
        <v/>
      </c>
      <c r="N277" s="5" t="str">
        <f t="shared" si="9"/>
        <v/>
      </c>
    </row>
    <row r="278" spans="13:14">
      <c r="M278" s="8" t="str">
        <f t="shared" si="8"/>
        <v/>
      </c>
      <c r="N278" s="5" t="str">
        <f t="shared" si="9"/>
        <v/>
      </c>
    </row>
    <row r="279" spans="13:14">
      <c r="M279" s="8" t="str">
        <f t="shared" si="8"/>
        <v/>
      </c>
      <c r="N279" s="5" t="str">
        <f t="shared" si="9"/>
        <v/>
      </c>
    </row>
    <row r="280" spans="13:14">
      <c r="M280" s="8" t="str">
        <f t="shared" si="8"/>
        <v/>
      </c>
      <c r="N280" s="5" t="str">
        <f t="shared" si="9"/>
        <v/>
      </c>
    </row>
    <row r="281" spans="13:14">
      <c r="M281" s="8" t="str">
        <f t="shared" si="8"/>
        <v/>
      </c>
      <c r="N281" s="5" t="str">
        <f t="shared" si="9"/>
        <v/>
      </c>
    </row>
    <row r="282" spans="13:14">
      <c r="M282" s="8" t="str">
        <f t="shared" si="8"/>
        <v/>
      </c>
      <c r="N282" s="5" t="str">
        <f t="shared" si="9"/>
        <v/>
      </c>
    </row>
    <row r="283" spans="13:14">
      <c r="M283" s="8" t="str">
        <f t="shared" si="8"/>
        <v/>
      </c>
      <c r="N283" s="5" t="str">
        <f t="shared" si="9"/>
        <v/>
      </c>
    </row>
    <row r="284" spans="13:14">
      <c r="M284" s="8" t="str">
        <f t="shared" si="8"/>
        <v/>
      </c>
      <c r="N284" s="5" t="str">
        <f t="shared" si="9"/>
        <v/>
      </c>
    </row>
    <row r="285" spans="13:14">
      <c r="M285" s="8" t="str">
        <f t="shared" si="8"/>
        <v/>
      </c>
      <c r="N285" s="5" t="str">
        <f t="shared" si="9"/>
        <v/>
      </c>
    </row>
    <row r="286" spans="13:14">
      <c r="M286" s="8" t="str">
        <f t="shared" si="8"/>
        <v/>
      </c>
      <c r="N286" s="5" t="str">
        <f t="shared" si="9"/>
        <v/>
      </c>
    </row>
    <row r="287" spans="13:14">
      <c r="M287" s="8" t="str">
        <f t="shared" si="8"/>
        <v/>
      </c>
      <c r="N287" s="5" t="str">
        <f t="shared" si="9"/>
        <v/>
      </c>
    </row>
    <row r="288" spans="13:14">
      <c r="M288" s="8" t="str">
        <f t="shared" si="8"/>
        <v/>
      </c>
      <c r="N288" s="5" t="str">
        <f t="shared" si="9"/>
        <v/>
      </c>
    </row>
    <row r="289" spans="13:14">
      <c r="M289" s="8" t="str">
        <f t="shared" si="8"/>
        <v/>
      </c>
      <c r="N289" s="5" t="str">
        <f t="shared" si="9"/>
        <v/>
      </c>
    </row>
    <row r="290" spans="13:14">
      <c r="M290" s="8" t="str">
        <f t="shared" si="8"/>
        <v/>
      </c>
      <c r="N290" s="5" t="str">
        <f t="shared" si="9"/>
        <v/>
      </c>
    </row>
    <row r="291" spans="13:14">
      <c r="M291" s="8" t="str">
        <f t="shared" si="8"/>
        <v/>
      </c>
      <c r="N291" s="5" t="str">
        <f t="shared" si="9"/>
        <v/>
      </c>
    </row>
    <row r="292" spans="13:14">
      <c r="M292" s="8" t="str">
        <f t="shared" si="8"/>
        <v/>
      </c>
      <c r="N292" s="5" t="str">
        <f t="shared" si="9"/>
        <v/>
      </c>
    </row>
    <row r="293" spans="13:14">
      <c r="M293" s="8" t="str">
        <f t="shared" si="8"/>
        <v/>
      </c>
      <c r="N293" s="5" t="str">
        <f t="shared" si="9"/>
        <v/>
      </c>
    </row>
    <row r="294" spans="13:14">
      <c r="M294" s="8" t="str">
        <f t="shared" si="8"/>
        <v/>
      </c>
      <c r="N294" s="5" t="str">
        <f t="shared" si="9"/>
        <v/>
      </c>
    </row>
    <row r="295" spans="13:14">
      <c r="M295" s="8" t="str">
        <f t="shared" si="8"/>
        <v/>
      </c>
      <c r="N295" s="5" t="str">
        <f t="shared" si="9"/>
        <v/>
      </c>
    </row>
    <row r="296" spans="13:14">
      <c r="M296" s="8" t="str">
        <f t="shared" si="8"/>
        <v/>
      </c>
      <c r="N296" s="5" t="str">
        <f t="shared" si="9"/>
        <v/>
      </c>
    </row>
    <row r="297" spans="13:14">
      <c r="M297" s="8" t="str">
        <f t="shared" si="8"/>
        <v/>
      </c>
      <c r="N297" s="5" t="str">
        <f t="shared" si="9"/>
        <v/>
      </c>
    </row>
    <row r="298" spans="13:14">
      <c r="M298" s="8" t="str">
        <f t="shared" si="8"/>
        <v/>
      </c>
      <c r="N298" s="5" t="str">
        <f t="shared" si="9"/>
        <v/>
      </c>
    </row>
    <row r="299" spans="13:14">
      <c r="M299" s="8" t="str">
        <f t="shared" si="8"/>
        <v/>
      </c>
      <c r="N299" s="5" t="str">
        <f t="shared" si="9"/>
        <v/>
      </c>
    </row>
    <row r="300" spans="13:14">
      <c r="M300" s="8" t="str">
        <f t="shared" si="8"/>
        <v/>
      </c>
      <c r="N300" s="5" t="str">
        <f t="shared" si="9"/>
        <v/>
      </c>
    </row>
    <row r="301" spans="13:14">
      <c r="M301" s="8" t="str">
        <f t="shared" si="8"/>
        <v/>
      </c>
      <c r="N301" s="5" t="str">
        <f t="shared" si="9"/>
        <v/>
      </c>
    </row>
    <row r="302" spans="13:14">
      <c r="M302" s="8" t="str">
        <f t="shared" si="8"/>
        <v/>
      </c>
      <c r="N302" s="5" t="str">
        <f t="shared" si="9"/>
        <v/>
      </c>
    </row>
    <row r="303" spans="13:14">
      <c r="M303" s="8" t="str">
        <f t="shared" si="8"/>
        <v/>
      </c>
      <c r="N303" s="5" t="str">
        <f t="shared" si="9"/>
        <v/>
      </c>
    </row>
    <row r="304" spans="13:14">
      <c r="M304" s="8" t="str">
        <f t="shared" si="8"/>
        <v/>
      </c>
      <c r="N304" s="5" t="str">
        <f t="shared" si="9"/>
        <v/>
      </c>
    </row>
    <row r="305" spans="13:14">
      <c r="M305" s="8" t="str">
        <f t="shared" si="8"/>
        <v/>
      </c>
      <c r="N305" s="5" t="str">
        <f t="shared" si="9"/>
        <v/>
      </c>
    </row>
    <row r="306" spans="13:14">
      <c r="M306" s="8" t="str">
        <f t="shared" si="8"/>
        <v/>
      </c>
      <c r="N306" s="5" t="str">
        <f t="shared" si="9"/>
        <v/>
      </c>
    </row>
    <row r="307" spans="13:14">
      <c r="M307" s="8" t="str">
        <f t="shared" si="8"/>
        <v/>
      </c>
      <c r="N307" s="5" t="str">
        <f t="shared" si="9"/>
        <v/>
      </c>
    </row>
    <row r="308" spans="13:14">
      <c r="M308" s="8" t="str">
        <f t="shared" si="8"/>
        <v/>
      </c>
      <c r="N308" s="5" t="str">
        <f t="shared" si="9"/>
        <v/>
      </c>
    </row>
    <row r="309" spans="13:14">
      <c r="M309" s="8" t="str">
        <f t="shared" si="8"/>
        <v/>
      </c>
      <c r="N309" s="5" t="str">
        <f t="shared" si="9"/>
        <v/>
      </c>
    </row>
    <row r="310" spans="13:14">
      <c r="M310" s="8" t="str">
        <f t="shared" si="8"/>
        <v/>
      </c>
      <c r="N310" s="5" t="str">
        <f t="shared" si="9"/>
        <v/>
      </c>
    </row>
    <row r="311" spans="13:14">
      <c r="M311" s="8" t="str">
        <f t="shared" si="8"/>
        <v/>
      </c>
      <c r="N311" s="5" t="str">
        <f t="shared" si="9"/>
        <v/>
      </c>
    </row>
    <row r="312" spans="13:14">
      <c r="M312" s="8" t="str">
        <f t="shared" si="8"/>
        <v/>
      </c>
      <c r="N312" s="5" t="str">
        <f t="shared" si="9"/>
        <v/>
      </c>
    </row>
    <row r="313" spans="13:14">
      <c r="M313" s="8" t="str">
        <f t="shared" si="8"/>
        <v/>
      </c>
      <c r="N313" s="5" t="str">
        <f t="shared" si="9"/>
        <v/>
      </c>
    </row>
    <row r="314" spans="13:14">
      <c r="M314" s="8" t="str">
        <f t="shared" si="8"/>
        <v/>
      </c>
      <c r="N314" s="5" t="str">
        <f t="shared" si="9"/>
        <v/>
      </c>
    </row>
    <row r="315" spans="13:14">
      <c r="M315" s="8" t="str">
        <f t="shared" si="8"/>
        <v/>
      </c>
      <c r="N315" s="5" t="str">
        <f t="shared" si="9"/>
        <v/>
      </c>
    </row>
    <row r="316" spans="13:14">
      <c r="M316" s="8" t="str">
        <f t="shared" si="8"/>
        <v/>
      </c>
      <c r="N316" s="5" t="str">
        <f t="shared" si="9"/>
        <v/>
      </c>
    </row>
    <row r="317" spans="13:14">
      <c r="M317" s="8" t="str">
        <f t="shared" si="8"/>
        <v/>
      </c>
      <c r="N317" s="5" t="str">
        <f t="shared" si="9"/>
        <v/>
      </c>
    </row>
    <row r="318" spans="13:14">
      <c r="M318" s="8" t="str">
        <f t="shared" si="8"/>
        <v/>
      </c>
      <c r="N318" s="5" t="str">
        <f t="shared" si="9"/>
        <v/>
      </c>
    </row>
    <row r="319" spans="13:14">
      <c r="M319" s="8" t="str">
        <f t="shared" si="8"/>
        <v/>
      </c>
      <c r="N319" s="5" t="str">
        <f t="shared" si="9"/>
        <v/>
      </c>
    </row>
    <row r="320" spans="13:14">
      <c r="M320" s="8" t="str">
        <f t="shared" si="8"/>
        <v/>
      </c>
      <c r="N320" s="5" t="str">
        <f t="shared" si="9"/>
        <v/>
      </c>
    </row>
    <row r="321" spans="13:14">
      <c r="M321" s="8" t="str">
        <f t="shared" si="8"/>
        <v/>
      </c>
      <c r="N321" s="5" t="str">
        <f t="shared" si="9"/>
        <v/>
      </c>
    </row>
    <row r="322" spans="13:14">
      <c r="M322" s="8" t="str">
        <f t="shared" si="8"/>
        <v/>
      </c>
      <c r="N322" s="5" t="str">
        <f t="shared" si="9"/>
        <v/>
      </c>
    </row>
    <row r="323" spans="13:14">
      <c r="M323" s="8" t="str">
        <f t="shared" si="8"/>
        <v/>
      </c>
      <c r="N323" s="5" t="str">
        <f t="shared" si="9"/>
        <v/>
      </c>
    </row>
    <row r="324" spans="13:14">
      <c r="M324" s="8" t="str">
        <f t="shared" si="8"/>
        <v/>
      </c>
      <c r="N324" s="5" t="str">
        <f t="shared" si="9"/>
        <v/>
      </c>
    </row>
    <row r="325" spans="13:14">
      <c r="M325" s="8" t="str">
        <f t="shared" si="8"/>
        <v/>
      </c>
      <c r="N325" s="5" t="str">
        <f t="shared" si="9"/>
        <v/>
      </c>
    </row>
    <row r="326" spans="13:14">
      <c r="M326" s="8" t="str">
        <f t="shared" ref="M326:M371" si="10">IF(M325&lt;$K$5,M325+1,"")</f>
        <v/>
      </c>
      <c r="N326" s="5" t="str">
        <f t="shared" ref="N326:N371" si="11">IF(NOT(M326=""),N325+1,"")</f>
        <v/>
      </c>
    </row>
    <row r="327" spans="13:14">
      <c r="M327" s="8" t="str">
        <f t="shared" si="10"/>
        <v/>
      </c>
      <c r="N327" s="5" t="str">
        <f t="shared" si="11"/>
        <v/>
      </c>
    </row>
    <row r="328" spans="13:14">
      <c r="M328" s="8" t="str">
        <f t="shared" si="10"/>
        <v/>
      </c>
      <c r="N328" s="5" t="str">
        <f t="shared" si="11"/>
        <v/>
      </c>
    </row>
    <row r="329" spans="13:14">
      <c r="M329" s="8" t="str">
        <f t="shared" si="10"/>
        <v/>
      </c>
      <c r="N329" s="5" t="str">
        <f t="shared" si="11"/>
        <v/>
      </c>
    </row>
    <row r="330" spans="13:14">
      <c r="M330" s="8" t="str">
        <f t="shared" si="10"/>
        <v/>
      </c>
      <c r="N330" s="5" t="str">
        <f t="shared" si="11"/>
        <v/>
      </c>
    </row>
    <row r="331" spans="13:14">
      <c r="M331" s="8" t="str">
        <f t="shared" si="10"/>
        <v/>
      </c>
      <c r="N331" s="5" t="str">
        <f t="shared" si="11"/>
        <v/>
      </c>
    </row>
    <row r="332" spans="13:14">
      <c r="M332" s="8" t="str">
        <f t="shared" si="10"/>
        <v/>
      </c>
      <c r="N332" s="5" t="str">
        <f t="shared" si="11"/>
        <v/>
      </c>
    </row>
    <row r="333" spans="13:14">
      <c r="M333" s="8" t="str">
        <f t="shared" si="10"/>
        <v/>
      </c>
      <c r="N333" s="5" t="str">
        <f t="shared" si="11"/>
        <v/>
      </c>
    </row>
    <row r="334" spans="13:14">
      <c r="M334" s="8" t="str">
        <f t="shared" si="10"/>
        <v/>
      </c>
      <c r="N334" s="5" t="str">
        <f t="shared" si="11"/>
        <v/>
      </c>
    </row>
    <row r="335" spans="13:14">
      <c r="M335" s="8" t="str">
        <f t="shared" si="10"/>
        <v/>
      </c>
      <c r="N335" s="5" t="str">
        <f t="shared" si="11"/>
        <v/>
      </c>
    </row>
    <row r="336" spans="13:14">
      <c r="M336" s="8" t="str">
        <f t="shared" si="10"/>
        <v/>
      </c>
      <c r="N336" s="5" t="str">
        <f t="shared" si="11"/>
        <v/>
      </c>
    </row>
    <row r="337" spans="13:14">
      <c r="M337" s="8" t="str">
        <f t="shared" si="10"/>
        <v/>
      </c>
      <c r="N337" s="5" t="str">
        <f t="shared" si="11"/>
        <v/>
      </c>
    </row>
    <row r="338" spans="13:14">
      <c r="M338" s="8" t="str">
        <f t="shared" si="10"/>
        <v/>
      </c>
      <c r="N338" s="5" t="str">
        <f t="shared" si="11"/>
        <v/>
      </c>
    </row>
    <row r="339" spans="13:14">
      <c r="M339" s="8" t="str">
        <f t="shared" si="10"/>
        <v/>
      </c>
      <c r="N339" s="5" t="str">
        <f t="shared" si="11"/>
        <v/>
      </c>
    </row>
    <row r="340" spans="13:14">
      <c r="M340" s="8" t="str">
        <f t="shared" si="10"/>
        <v/>
      </c>
      <c r="N340" s="5" t="str">
        <f t="shared" si="11"/>
        <v/>
      </c>
    </row>
    <row r="341" spans="13:14">
      <c r="M341" s="8" t="str">
        <f t="shared" si="10"/>
        <v/>
      </c>
      <c r="N341" s="5" t="str">
        <f t="shared" si="11"/>
        <v/>
      </c>
    </row>
    <row r="342" spans="13:14">
      <c r="M342" s="8" t="str">
        <f t="shared" si="10"/>
        <v/>
      </c>
      <c r="N342" s="5" t="str">
        <f t="shared" si="11"/>
        <v/>
      </c>
    </row>
    <row r="343" spans="13:14">
      <c r="M343" s="8" t="str">
        <f t="shared" si="10"/>
        <v/>
      </c>
      <c r="N343" s="5" t="str">
        <f t="shared" si="11"/>
        <v/>
      </c>
    </row>
    <row r="344" spans="13:14">
      <c r="M344" s="8" t="str">
        <f t="shared" si="10"/>
        <v/>
      </c>
      <c r="N344" s="5" t="str">
        <f t="shared" si="11"/>
        <v/>
      </c>
    </row>
    <row r="345" spans="13:14">
      <c r="M345" s="8" t="str">
        <f t="shared" si="10"/>
        <v/>
      </c>
      <c r="N345" s="5" t="str">
        <f t="shared" si="11"/>
        <v/>
      </c>
    </row>
    <row r="346" spans="13:14">
      <c r="M346" s="8" t="str">
        <f t="shared" si="10"/>
        <v/>
      </c>
      <c r="N346" s="5" t="str">
        <f t="shared" si="11"/>
        <v/>
      </c>
    </row>
    <row r="347" spans="13:14">
      <c r="M347" s="8" t="str">
        <f t="shared" si="10"/>
        <v/>
      </c>
      <c r="N347" s="5" t="str">
        <f t="shared" si="11"/>
        <v/>
      </c>
    </row>
    <row r="348" spans="13:14">
      <c r="M348" s="8" t="str">
        <f t="shared" si="10"/>
        <v/>
      </c>
      <c r="N348" s="5" t="str">
        <f t="shared" si="11"/>
        <v/>
      </c>
    </row>
    <row r="349" spans="13:14">
      <c r="M349" s="8" t="str">
        <f t="shared" si="10"/>
        <v/>
      </c>
      <c r="N349" s="5" t="str">
        <f t="shared" si="11"/>
        <v/>
      </c>
    </row>
    <row r="350" spans="13:14">
      <c r="M350" s="8" t="str">
        <f t="shared" si="10"/>
        <v/>
      </c>
      <c r="N350" s="5" t="str">
        <f t="shared" si="11"/>
        <v/>
      </c>
    </row>
    <row r="351" spans="13:14">
      <c r="M351" s="8" t="str">
        <f t="shared" si="10"/>
        <v/>
      </c>
      <c r="N351" s="5" t="str">
        <f t="shared" si="11"/>
        <v/>
      </c>
    </row>
    <row r="352" spans="13:14">
      <c r="M352" s="8" t="str">
        <f t="shared" si="10"/>
        <v/>
      </c>
      <c r="N352" s="5" t="str">
        <f t="shared" si="11"/>
        <v/>
      </c>
    </row>
    <row r="353" spans="13:14">
      <c r="M353" s="8" t="str">
        <f t="shared" si="10"/>
        <v/>
      </c>
      <c r="N353" s="5" t="str">
        <f t="shared" si="11"/>
        <v/>
      </c>
    </row>
    <row r="354" spans="13:14">
      <c r="M354" s="8" t="str">
        <f t="shared" si="10"/>
        <v/>
      </c>
      <c r="N354" s="5" t="str">
        <f t="shared" si="11"/>
        <v/>
      </c>
    </row>
    <row r="355" spans="13:14">
      <c r="M355" s="8" t="str">
        <f t="shared" si="10"/>
        <v/>
      </c>
      <c r="N355" s="5" t="str">
        <f t="shared" si="11"/>
        <v/>
      </c>
    </row>
    <row r="356" spans="13:14">
      <c r="M356" s="8" t="str">
        <f t="shared" si="10"/>
        <v/>
      </c>
      <c r="N356" s="5" t="str">
        <f t="shared" si="11"/>
        <v/>
      </c>
    </row>
    <row r="357" spans="13:14">
      <c r="M357" s="8" t="str">
        <f t="shared" si="10"/>
        <v/>
      </c>
      <c r="N357" s="5" t="str">
        <f t="shared" si="11"/>
        <v/>
      </c>
    </row>
    <row r="358" spans="13:14">
      <c r="M358" s="8" t="str">
        <f t="shared" si="10"/>
        <v/>
      </c>
      <c r="N358" s="5" t="str">
        <f t="shared" si="11"/>
        <v/>
      </c>
    </row>
    <row r="359" spans="13:14">
      <c r="M359" s="8" t="str">
        <f t="shared" si="10"/>
        <v/>
      </c>
      <c r="N359" s="5" t="str">
        <f t="shared" si="11"/>
        <v/>
      </c>
    </row>
    <row r="360" spans="13:14">
      <c r="M360" s="8" t="str">
        <f t="shared" si="10"/>
        <v/>
      </c>
      <c r="N360" s="5" t="str">
        <f t="shared" si="11"/>
        <v/>
      </c>
    </row>
    <row r="361" spans="13:14">
      <c r="M361" s="8" t="str">
        <f t="shared" si="10"/>
        <v/>
      </c>
      <c r="N361" s="5" t="str">
        <f t="shared" si="11"/>
        <v/>
      </c>
    </row>
    <row r="362" spans="13:14">
      <c r="M362" s="8" t="str">
        <f t="shared" si="10"/>
        <v/>
      </c>
      <c r="N362" s="5" t="str">
        <f t="shared" si="11"/>
        <v/>
      </c>
    </row>
    <row r="363" spans="13:14">
      <c r="M363" s="8" t="str">
        <f t="shared" si="10"/>
        <v/>
      </c>
      <c r="N363" s="5" t="str">
        <f t="shared" si="11"/>
        <v/>
      </c>
    </row>
    <row r="364" spans="13:14">
      <c r="M364" s="8" t="str">
        <f t="shared" si="10"/>
        <v/>
      </c>
      <c r="N364" s="5" t="str">
        <f t="shared" si="11"/>
        <v/>
      </c>
    </row>
    <row r="365" spans="13:14">
      <c r="M365" s="8" t="str">
        <f t="shared" si="10"/>
        <v/>
      </c>
      <c r="N365" s="5" t="str">
        <f t="shared" si="11"/>
        <v/>
      </c>
    </row>
    <row r="366" spans="13:14">
      <c r="M366" s="8" t="str">
        <f t="shared" si="10"/>
        <v/>
      </c>
      <c r="N366" s="5" t="str">
        <f t="shared" si="11"/>
        <v/>
      </c>
    </row>
    <row r="367" spans="13:14">
      <c r="M367" s="8" t="str">
        <f t="shared" si="10"/>
        <v/>
      </c>
      <c r="N367" s="5" t="str">
        <f t="shared" si="11"/>
        <v/>
      </c>
    </row>
    <row r="368" spans="13:14">
      <c r="M368" s="8" t="str">
        <f t="shared" si="10"/>
        <v/>
      </c>
      <c r="N368" s="5" t="str">
        <f t="shared" si="11"/>
        <v/>
      </c>
    </row>
    <row r="369" spans="13:14">
      <c r="M369" s="8" t="str">
        <f t="shared" si="10"/>
        <v/>
      </c>
      <c r="N369" s="5" t="str">
        <f t="shared" si="11"/>
        <v/>
      </c>
    </row>
    <row r="370" spans="13:14">
      <c r="M370" s="8" t="str">
        <f t="shared" si="10"/>
        <v/>
      </c>
      <c r="N370" s="5" t="str">
        <f t="shared" si="11"/>
        <v/>
      </c>
    </row>
    <row r="371" spans="13:14">
      <c r="M371" s="8" t="str">
        <f t="shared" si="10"/>
        <v/>
      </c>
      <c r="N371" s="5" t="str">
        <f t="shared" si="11"/>
        <v/>
      </c>
    </row>
  </sheetData>
  <mergeCells count="2">
    <mergeCell ref="A3:C3"/>
    <mergeCell ref="F3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2049F-FB0C-46A2-82F5-F41E5C1BC322}">
  <dimension ref="A1:AZ215"/>
  <sheetViews>
    <sheetView zoomScale="80" zoomScaleNormal="80" workbookViewId="0">
      <pane ySplit="4" topLeftCell="A44" activePane="bottomLeft" state="frozen"/>
      <selection pane="bottomLeft" activeCell="K95" sqref="K95"/>
    </sheetView>
  </sheetViews>
  <sheetFormatPr defaultRowHeight="14.4"/>
  <cols>
    <col min="4" max="4" width="22.109375" customWidth="1"/>
    <col min="5" max="5" width="22.5546875" customWidth="1"/>
    <col min="6" max="6" width="13.44140625" customWidth="1"/>
    <col min="8" max="11" width="9.109375" customWidth="1"/>
  </cols>
  <sheetData>
    <row r="1" spans="1:5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</row>
    <row r="2" spans="1:5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</row>
    <row r="3" spans="1:52" ht="15" thickBo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</row>
    <row r="4" spans="1:52" ht="28.2" thickBot="1">
      <c r="A4" s="1" t="s">
        <v>0</v>
      </c>
      <c r="B4" s="1" t="s">
        <v>1</v>
      </c>
      <c r="C4" s="1"/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76</v>
      </c>
      <c r="K4" s="1" t="s">
        <v>9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</row>
    <row r="5" spans="1:52" ht="15" thickBot="1">
      <c r="A5" s="60">
        <v>1</v>
      </c>
      <c r="B5" s="61">
        <v>45752</v>
      </c>
      <c r="C5" s="60" t="str">
        <f t="shared" ref="C5:C36" si="0">IF(WEEKDAY(B5)=7,"Saturday",IF(WEEKDAY(B5)=1,"Sunday",IF(WEEKDAY(B5)=6,"Friday","PROBLEM")))</f>
        <v>Saturday</v>
      </c>
      <c r="D5" s="60" t="s">
        <v>62</v>
      </c>
      <c r="E5" s="60" t="s">
        <v>61</v>
      </c>
      <c r="F5" s="60" t="s">
        <v>14</v>
      </c>
      <c r="G5" s="60">
        <f t="shared" ref="G5:G68" si="1">IF(NOT(H5=""),1,"")</f>
        <v>1</v>
      </c>
      <c r="H5" s="60">
        <v>5</v>
      </c>
      <c r="I5" s="60">
        <v>6</v>
      </c>
      <c r="J5" s="60"/>
      <c r="K5" s="62" t="str">
        <f t="shared" ref="K5:K36" si="2">IF(AND(I5&gt;H5,J5=""),"HW",IF(AND(I5&gt;H5,OR(J5="SO",J5="OT")),"HWOT",IF(AND(H5&gt;I5,J5=""),"AW",IF(AND(H5&gt;I5,OR(J5="SO",J5="OT")),"AWOT",""))))</f>
        <v>HW</v>
      </c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</row>
    <row r="6" spans="1:52" ht="15" thickBot="1">
      <c r="A6" s="60">
        <v>2</v>
      </c>
      <c r="B6" s="61">
        <v>45752</v>
      </c>
      <c r="C6" s="60" t="str">
        <f t="shared" si="0"/>
        <v>Saturday</v>
      </c>
      <c r="D6" s="60" t="s">
        <v>63</v>
      </c>
      <c r="E6" s="60" t="s">
        <v>65</v>
      </c>
      <c r="F6" s="60" t="s">
        <v>11</v>
      </c>
      <c r="G6" s="60">
        <f t="shared" si="1"/>
        <v>1</v>
      </c>
      <c r="H6" s="60">
        <v>1</v>
      </c>
      <c r="I6" s="60">
        <v>10</v>
      </c>
      <c r="J6" s="60"/>
      <c r="K6" s="62" t="str">
        <f t="shared" si="2"/>
        <v>HW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</row>
    <row r="7" spans="1:52" ht="15" thickBot="1">
      <c r="A7" s="60">
        <v>3</v>
      </c>
      <c r="B7" s="61">
        <v>45752</v>
      </c>
      <c r="C7" s="60" t="str">
        <f t="shared" si="0"/>
        <v>Saturday</v>
      </c>
      <c r="D7" s="60" t="s">
        <v>66</v>
      </c>
      <c r="E7" s="60" t="s">
        <v>67</v>
      </c>
      <c r="F7" s="60" t="s">
        <v>12</v>
      </c>
      <c r="G7" s="60">
        <f t="shared" si="1"/>
        <v>1</v>
      </c>
      <c r="H7" s="60">
        <v>4</v>
      </c>
      <c r="I7" s="60">
        <v>7</v>
      </c>
      <c r="J7" s="60"/>
      <c r="K7" s="62" t="str">
        <f t="shared" si="2"/>
        <v>HW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</row>
    <row r="8" spans="1:52" ht="15" thickBot="1">
      <c r="A8" s="60">
        <v>4</v>
      </c>
      <c r="B8" s="61">
        <v>45753</v>
      </c>
      <c r="C8" s="60" t="str">
        <f t="shared" si="0"/>
        <v>Sunday</v>
      </c>
      <c r="D8" s="60" t="s">
        <v>63</v>
      </c>
      <c r="E8" s="60" t="s">
        <v>64</v>
      </c>
      <c r="F8" s="60" t="s">
        <v>11</v>
      </c>
      <c r="G8" s="60">
        <f t="shared" si="1"/>
        <v>1</v>
      </c>
      <c r="H8" s="60">
        <v>9</v>
      </c>
      <c r="I8" s="60">
        <v>8</v>
      </c>
      <c r="J8" s="60" t="s">
        <v>17</v>
      </c>
      <c r="K8" s="62" t="str">
        <f t="shared" si="2"/>
        <v>AWOT</v>
      </c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</row>
    <row r="9" spans="1:52" ht="15" thickBot="1">
      <c r="A9" s="60">
        <v>5</v>
      </c>
      <c r="B9" s="61">
        <v>45753</v>
      </c>
      <c r="C9" s="60" t="str">
        <f t="shared" si="0"/>
        <v>Sunday</v>
      </c>
      <c r="D9" s="60" t="s">
        <v>62</v>
      </c>
      <c r="E9" s="60" t="s">
        <v>61</v>
      </c>
      <c r="F9" s="60" t="s">
        <v>14</v>
      </c>
      <c r="G9" s="60">
        <f t="shared" si="1"/>
        <v>1</v>
      </c>
      <c r="H9" s="60">
        <v>4</v>
      </c>
      <c r="I9" s="60">
        <v>3</v>
      </c>
      <c r="J9" s="60" t="s">
        <v>17</v>
      </c>
      <c r="K9" s="62" t="str">
        <f t="shared" si="2"/>
        <v>AWOT</v>
      </c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</row>
    <row r="10" spans="1:52" ht="15" thickBot="1">
      <c r="A10" s="60">
        <v>6</v>
      </c>
      <c r="B10" s="61">
        <v>45753</v>
      </c>
      <c r="C10" s="60" t="str">
        <f t="shared" si="0"/>
        <v>Sunday</v>
      </c>
      <c r="D10" s="60" t="s">
        <v>66</v>
      </c>
      <c r="E10" s="60" t="s">
        <v>67</v>
      </c>
      <c r="F10" s="60" t="s">
        <v>12</v>
      </c>
      <c r="G10" s="60">
        <f t="shared" si="1"/>
        <v>1</v>
      </c>
      <c r="H10" s="60">
        <v>1</v>
      </c>
      <c r="I10" s="60">
        <v>6</v>
      </c>
      <c r="J10" s="60"/>
      <c r="K10" s="62" t="str">
        <f t="shared" si="2"/>
        <v>HW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</row>
    <row r="11" spans="1:52" ht="15" thickBot="1">
      <c r="A11" s="60">
        <v>7</v>
      </c>
      <c r="B11" s="61">
        <v>45759</v>
      </c>
      <c r="C11" s="60" t="str">
        <f t="shared" si="0"/>
        <v>Saturday</v>
      </c>
      <c r="D11" s="60" t="s">
        <v>61</v>
      </c>
      <c r="E11" s="60" t="s">
        <v>64</v>
      </c>
      <c r="F11" s="60" t="s">
        <v>11</v>
      </c>
      <c r="G11" s="60">
        <f t="shared" si="1"/>
        <v>1</v>
      </c>
      <c r="H11" s="60">
        <v>2</v>
      </c>
      <c r="I11" s="60">
        <v>1</v>
      </c>
      <c r="J11" s="60" t="s">
        <v>17</v>
      </c>
      <c r="K11" s="62" t="str">
        <f t="shared" si="2"/>
        <v>AWOT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</row>
    <row r="12" spans="1:52" ht="15" thickBot="1">
      <c r="A12" s="60">
        <v>8</v>
      </c>
      <c r="B12" s="61">
        <v>45759</v>
      </c>
      <c r="C12" s="60" t="str">
        <f t="shared" si="0"/>
        <v>Saturday</v>
      </c>
      <c r="D12" s="60" t="s">
        <v>67</v>
      </c>
      <c r="E12" s="60" t="s">
        <v>62</v>
      </c>
      <c r="F12" s="60" t="s">
        <v>16</v>
      </c>
      <c r="G12" s="60">
        <f t="shared" si="1"/>
        <v>1</v>
      </c>
      <c r="H12" s="60">
        <v>6</v>
      </c>
      <c r="I12" s="60">
        <v>4</v>
      </c>
      <c r="J12" s="60"/>
      <c r="K12" s="62" t="str">
        <f t="shared" si="2"/>
        <v>AW</v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</row>
    <row r="13" spans="1:52" ht="15" thickBot="1">
      <c r="A13" s="60">
        <v>9</v>
      </c>
      <c r="B13" s="61">
        <v>45759</v>
      </c>
      <c r="C13" s="60" t="str">
        <f t="shared" si="0"/>
        <v>Saturday</v>
      </c>
      <c r="D13" s="60" t="s">
        <v>63</v>
      </c>
      <c r="E13" s="60" t="s">
        <v>66</v>
      </c>
      <c r="F13" s="60" t="s">
        <v>18</v>
      </c>
      <c r="G13" s="60">
        <f t="shared" si="1"/>
        <v>1</v>
      </c>
      <c r="H13" s="60">
        <v>1</v>
      </c>
      <c r="I13" s="60">
        <v>2</v>
      </c>
      <c r="J13" s="60" t="s">
        <v>17</v>
      </c>
      <c r="K13" s="62" t="str">
        <f t="shared" si="2"/>
        <v>HWOT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</row>
    <row r="14" spans="1:52" ht="15" thickBot="1">
      <c r="A14" s="60">
        <v>10</v>
      </c>
      <c r="B14" s="61">
        <v>45760</v>
      </c>
      <c r="C14" s="60" t="str">
        <f t="shared" si="0"/>
        <v>Sunday</v>
      </c>
      <c r="D14" s="60" t="s">
        <v>61</v>
      </c>
      <c r="E14" s="60" t="s">
        <v>65</v>
      </c>
      <c r="F14" s="60" t="s">
        <v>11</v>
      </c>
      <c r="G14" s="60">
        <f t="shared" si="1"/>
        <v>1</v>
      </c>
      <c r="H14" s="60">
        <v>3</v>
      </c>
      <c r="I14" s="60">
        <v>4</v>
      </c>
      <c r="J14" s="60" t="s">
        <v>17</v>
      </c>
      <c r="K14" s="62" t="str">
        <f t="shared" si="2"/>
        <v>HWOT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</row>
    <row r="15" spans="1:52" ht="15" thickBot="1">
      <c r="A15" s="60">
        <v>11</v>
      </c>
      <c r="B15" s="61">
        <v>45760</v>
      </c>
      <c r="C15" s="60" t="str">
        <f t="shared" si="0"/>
        <v>Sunday</v>
      </c>
      <c r="D15" s="60" t="s">
        <v>66</v>
      </c>
      <c r="E15" s="60" t="s">
        <v>63</v>
      </c>
      <c r="F15" s="60" t="s">
        <v>10</v>
      </c>
      <c r="G15" s="60">
        <f t="shared" si="1"/>
        <v>1</v>
      </c>
      <c r="H15" s="60">
        <v>7</v>
      </c>
      <c r="I15" s="60">
        <v>6</v>
      </c>
      <c r="J15" s="60" t="s">
        <v>17</v>
      </c>
      <c r="K15" s="62" t="str">
        <f t="shared" si="2"/>
        <v>AWOT</v>
      </c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</row>
    <row r="16" spans="1:52" ht="15" thickBot="1">
      <c r="A16" s="60">
        <v>12</v>
      </c>
      <c r="B16" s="61">
        <v>45760</v>
      </c>
      <c r="C16" s="60" t="str">
        <f t="shared" si="0"/>
        <v>Sunday</v>
      </c>
      <c r="D16" s="60" t="s">
        <v>67</v>
      </c>
      <c r="E16" s="60" t="s">
        <v>62</v>
      </c>
      <c r="F16" s="60" t="s">
        <v>16</v>
      </c>
      <c r="G16" s="60">
        <f t="shared" si="1"/>
        <v>1</v>
      </c>
      <c r="H16" s="60">
        <v>7</v>
      </c>
      <c r="I16" s="60">
        <v>2</v>
      </c>
      <c r="J16" s="60"/>
      <c r="K16" s="62" t="str">
        <f t="shared" si="2"/>
        <v>AW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</row>
    <row r="17" spans="1:52" ht="15" thickBot="1">
      <c r="A17" s="60">
        <v>13</v>
      </c>
      <c r="B17" s="61">
        <v>45773</v>
      </c>
      <c r="C17" s="60" t="str">
        <f t="shared" si="0"/>
        <v>Saturday</v>
      </c>
      <c r="D17" s="60" t="s">
        <v>65</v>
      </c>
      <c r="E17" s="60" t="s">
        <v>63</v>
      </c>
      <c r="F17" s="60" t="s">
        <v>10</v>
      </c>
      <c r="G17" s="60">
        <f t="shared" si="1"/>
        <v>1</v>
      </c>
      <c r="H17" s="60">
        <v>6</v>
      </c>
      <c r="I17" s="60">
        <v>1</v>
      </c>
      <c r="J17" s="60"/>
      <c r="K17" s="62" t="str">
        <f t="shared" si="2"/>
        <v>AW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</row>
    <row r="18" spans="1:52" ht="15" thickBot="1">
      <c r="A18" s="60">
        <v>14</v>
      </c>
      <c r="B18" s="61">
        <v>45773</v>
      </c>
      <c r="C18" s="60" t="str">
        <f t="shared" si="0"/>
        <v>Saturday</v>
      </c>
      <c r="D18" s="60" t="s">
        <v>62</v>
      </c>
      <c r="E18" s="60" t="s">
        <v>60</v>
      </c>
      <c r="F18" s="60" t="s">
        <v>15</v>
      </c>
      <c r="G18" s="60">
        <f t="shared" si="1"/>
        <v>1</v>
      </c>
      <c r="H18" s="60">
        <v>6</v>
      </c>
      <c r="I18" s="60">
        <v>5</v>
      </c>
      <c r="J18" s="60" t="s">
        <v>17</v>
      </c>
      <c r="K18" s="62" t="str">
        <f t="shared" si="2"/>
        <v>AWOT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</row>
    <row r="19" spans="1:52" ht="15" thickBot="1">
      <c r="A19" s="60">
        <v>15</v>
      </c>
      <c r="B19" s="61">
        <v>45773</v>
      </c>
      <c r="C19" s="60" t="str">
        <f t="shared" si="0"/>
        <v>Saturday</v>
      </c>
      <c r="D19" s="60" t="s">
        <v>64</v>
      </c>
      <c r="E19" s="60" t="s">
        <v>67</v>
      </c>
      <c r="F19" s="60" t="s">
        <v>12</v>
      </c>
      <c r="G19" s="60">
        <f t="shared" si="1"/>
        <v>1</v>
      </c>
      <c r="H19" s="60">
        <v>3</v>
      </c>
      <c r="I19" s="60">
        <v>0</v>
      </c>
      <c r="J19" s="60"/>
      <c r="K19" s="62" t="str">
        <f t="shared" si="2"/>
        <v>AW</v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</row>
    <row r="20" spans="1:52" ht="15" thickBot="1">
      <c r="A20" s="60">
        <v>16</v>
      </c>
      <c r="B20" s="61">
        <v>45774</v>
      </c>
      <c r="C20" s="60" t="str">
        <f t="shared" si="0"/>
        <v>Sunday</v>
      </c>
      <c r="D20" s="60" t="s">
        <v>65</v>
      </c>
      <c r="E20" s="60" t="s">
        <v>66</v>
      </c>
      <c r="F20" s="60" t="s">
        <v>18</v>
      </c>
      <c r="G20" s="60">
        <f t="shared" si="1"/>
        <v>1</v>
      </c>
      <c r="H20" s="60">
        <v>8</v>
      </c>
      <c r="I20" s="60">
        <v>3</v>
      </c>
      <c r="J20" s="60"/>
      <c r="K20" s="62" t="str">
        <f t="shared" si="2"/>
        <v>AW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</row>
    <row r="21" spans="1:52" ht="15" thickBot="1">
      <c r="A21" s="60">
        <v>17</v>
      </c>
      <c r="B21" s="61">
        <v>45774</v>
      </c>
      <c r="C21" s="60" t="str">
        <f t="shared" si="0"/>
        <v>Sunday</v>
      </c>
      <c r="D21" s="60" t="s">
        <v>62</v>
      </c>
      <c r="E21" s="60" t="s">
        <v>60</v>
      </c>
      <c r="F21" s="60" t="s">
        <v>15</v>
      </c>
      <c r="G21" s="60">
        <f t="shared" si="1"/>
        <v>1</v>
      </c>
      <c r="H21" s="60">
        <v>5</v>
      </c>
      <c r="I21" s="60">
        <v>2</v>
      </c>
      <c r="J21" s="60"/>
      <c r="K21" s="62" t="str">
        <f t="shared" si="2"/>
        <v>AW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</row>
    <row r="22" spans="1:52" ht="15" thickBot="1">
      <c r="A22" s="60">
        <v>18</v>
      </c>
      <c r="B22" s="61">
        <v>45774</v>
      </c>
      <c r="C22" s="60" t="str">
        <f t="shared" si="0"/>
        <v>Sunday</v>
      </c>
      <c r="D22" s="60" t="s">
        <v>64</v>
      </c>
      <c r="E22" s="60" t="s">
        <v>67</v>
      </c>
      <c r="F22" s="60" t="s">
        <v>12</v>
      </c>
      <c r="G22" s="60">
        <f t="shared" si="1"/>
        <v>1</v>
      </c>
      <c r="H22" s="60">
        <v>9</v>
      </c>
      <c r="I22" s="60">
        <v>3</v>
      </c>
      <c r="J22" s="60"/>
      <c r="K22" s="62" t="str">
        <f t="shared" si="2"/>
        <v>AW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</row>
    <row r="23" spans="1:52" ht="15" thickBot="1">
      <c r="A23" s="60">
        <v>19</v>
      </c>
      <c r="B23" s="61">
        <v>45787</v>
      </c>
      <c r="C23" s="60" t="str">
        <f t="shared" si="0"/>
        <v>Saturday</v>
      </c>
      <c r="D23" s="60" t="s">
        <v>67</v>
      </c>
      <c r="E23" s="60" t="s">
        <v>61</v>
      </c>
      <c r="F23" s="60" t="s">
        <v>14</v>
      </c>
      <c r="G23" s="60">
        <f t="shared" si="1"/>
        <v>1</v>
      </c>
      <c r="H23" s="60">
        <v>5</v>
      </c>
      <c r="I23" s="60">
        <v>6</v>
      </c>
      <c r="J23" s="60"/>
      <c r="K23" s="62" t="str">
        <f t="shared" si="2"/>
        <v>HW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</row>
    <row r="24" spans="1:52" ht="15" thickBot="1">
      <c r="A24" s="60">
        <v>20</v>
      </c>
      <c r="B24" s="61">
        <v>45787</v>
      </c>
      <c r="C24" s="60" t="str">
        <f t="shared" si="0"/>
        <v>Saturday</v>
      </c>
      <c r="D24" s="60" t="s">
        <v>66</v>
      </c>
      <c r="E24" s="60" t="s">
        <v>62</v>
      </c>
      <c r="F24" s="60" t="s">
        <v>16</v>
      </c>
      <c r="G24" s="60">
        <f t="shared" si="1"/>
        <v>1</v>
      </c>
      <c r="H24" s="60">
        <v>6</v>
      </c>
      <c r="I24" s="60">
        <v>7</v>
      </c>
      <c r="J24" s="60"/>
      <c r="K24" s="62" t="str">
        <f t="shared" si="2"/>
        <v>HW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</row>
    <row r="25" spans="1:52" ht="15" thickBot="1">
      <c r="A25" s="60">
        <v>21</v>
      </c>
      <c r="B25" s="61">
        <v>45787</v>
      </c>
      <c r="C25" s="60" t="str">
        <f t="shared" si="0"/>
        <v>Saturday</v>
      </c>
      <c r="D25" s="60" t="s">
        <v>64</v>
      </c>
      <c r="E25" s="60" t="s">
        <v>60</v>
      </c>
      <c r="F25" s="60" t="s">
        <v>15</v>
      </c>
      <c r="G25" s="60">
        <f t="shared" si="1"/>
        <v>1</v>
      </c>
      <c r="H25" s="60">
        <v>12</v>
      </c>
      <c r="I25" s="60">
        <v>2</v>
      </c>
      <c r="J25" s="60"/>
      <c r="K25" s="62" t="str">
        <f t="shared" si="2"/>
        <v>AW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</row>
    <row r="26" spans="1:52" ht="15" thickBot="1">
      <c r="A26" s="60">
        <v>22</v>
      </c>
      <c r="B26" s="61">
        <v>45788</v>
      </c>
      <c r="C26" s="60" t="str">
        <f t="shared" si="0"/>
        <v>Sunday</v>
      </c>
      <c r="D26" s="60" t="s">
        <v>67</v>
      </c>
      <c r="E26" s="60" t="s">
        <v>61</v>
      </c>
      <c r="F26" s="60" t="s">
        <v>14</v>
      </c>
      <c r="G26" s="60">
        <f t="shared" si="1"/>
        <v>1</v>
      </c>
      <c r="H26" s="60">
        <v>3</v>
      </c>
      <c r="I26" s="60">
        <v>2</v>
      </c>
      <c r="J26" s="60"/>
      <c r="K26" s="62" t="str">
        <f t="shared" si="2"/>
        <v>AW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</row>
    <row r="27" spans="1:52" ht="15" thickBot="1">
      <c r="A27" s="60">
        <v>23</v>
      </c>
      <c r="B27" s="61">
        <v>45788</v>
      </c>
      <c r="C27" s="60" t="str">
        <f t="shared" si="0"/>
        <v>Sunday</v>
      </c>
      <c r="D27" s="60" t="s">
        <v>63</v>
      </c>
      <c r="E27" s="60" t="s">
        <v>66</v>
      </c>
      <c r="F27" s="60" t="s">
        <v>18</v>
      </c>
      <c r="G27" s="60">
        <f t="shared" si="1"/>
        <v>1</v>
      </c>
      <c r="H27" s="60">
        <v>7</v>
      </c>
      <c r="I27" s="60">
        <v>1</v>
      </c>
      <c r="J27" s="60"/>
      <c r="K27" s="62" t="str">
        <f t="shared" si="2"/>
        <v>AW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</row>
    <row r="28" spans="1:52" ht="15" thickBot="1">
      <c r="A28" s="60">
        <v>24</v>
      </c>
      <c r="B28" s="61">
        <v>45788</v>
      </c>
      <c r="C28" s="60" t="str">
        <f t="shared" si="0"/>
        <v>Sunday</v>
      </c>
      <c r="D28" s="60" t="s">
        <v>64</v>
      </c>
      <c r="E28" s="60" t="s">
        <v>60</v>
      </c>
      <c r="F28" s="60" t="s">
        <v>15</v>
      </c>
      <c r="G28" s="60">
        <f t="shared" si="1"/>
        <v>1</v>
      </c>
      <c r="H28" s="60">
        <v>4</v>
      </c>
      <c r="I28" s="60">
        <v>2</v>
      </c>
      <c r="J28" s="60"/>
      <c r="K28" s="62" t="str">
        <f t="shared" si="2"/>
        <v>AW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</row>
    <row r="29" spans="1:52" ht="15" thickBot="1">
      <c r="A29" s="60">
        <v>25</v>
      </c>
      <c r="B29" s="61">
        <v>45793</v>
      </c>
      <c r="C29" s="60" t="str">
        <f t="shared" si="0"/>
        <v>Friday</v>
      </c>
      <c r="D29" s="60" t="s">
        <v>64</v>
      </c>
      <c r="E29" s="60" t="s">
        <v>65</v>
      </c>
      <c r="F29" s="60" t="s">
        <v>11</v>
      </c>
      <c r="G29" s="60">
        <f t="shared" si="1"/>
        <v>1</v>
      </c>
      <c r="H29" s="60">
        <v>5</v>
      </c>
      <c r="I29" s="60">
        <v>2</v>
      </c>
      <c r="J29" s="60"/>
      <c r="K29" s="62" t="str">
        <f t="shared" si="2"/>
        <v>AW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</row>
    <row r="30" spans="1:52" ht="15" thickBot="1">
      <c r="A30" s="60">
        <v>26</v>
      </c>
      <c r="B30" s="61">
        <v>45794</v>
      </c>
      <c r="C30" s="60" t="str">
        <f t="shared" si="0"/>
        <v>Saturday</v>
      </c>
      <c r="D30" s="60" t="s">
        <v>60</v>
      </c>
      <c r="E30" s="60" t="s">
        <v>63</v>
      </c>
      <c r="F30" s="60" t="s">
        <v>10</v>
      </c>
      <c r="G30" s="60">
        <f t="shared" si="1"/>
        <v>1</v>
      </c>
      <c r="H30" s="60">
        <v>4</v>
      </c>
      <c r="I30" s="60">
        <v>5</v>
      </c>
      <c r="J30" s="60" t="s">
        <v>17</v>
      </c>
      <c r="K30" s="62" t="str">
        <f t="shared" si="2"/>
        <v>HWOT</v>
      </c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</row>
    <row r="31" spans="1:52" ht="15" thickBot="1">
      <c r="A31" s="60">
        <v>27</v>
      </c>
      <c r="B31" s="61">
        <v>45794</v>
      </c>
      <c r="C31" s="60" t="str">
        <f t="shared" si="0"/>
        <v>Saturday</v>
      </c>
      <c r="D31" s="60" t="s">
        <v>62</v>
      </c>
      <c r="E31" s="60" t="s">
        <v>64</v>
      </c>
      <c r="F31" s="60" t="s">
        <v>11</v>
      </c>
      <c r="G31" s="60">
        <f t="shared" si="1"/>
        <v>1</v>
      </c>
      <c r="H31" s="60">
        <v>2</v>
      </c>
      <c r="I31" s="60">
        <v>10</v>
      </c>
      <c r="J31" s="60"/>
      <c r="K31" s="62" t="str">
        <f t="shared" si="2"/>
        <v>HW</v>
      </c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</row>
    <row r="32" spans="1:52" ht="15" thickBot="1">
      <c r="A32" s="60">
        <v>28</v>
      </c>
      <c r="B32" s="61">
        <v>45795</v>
      </c>
      <c r="C32" s="60" t="str">
        <f t="shared" si="0"/>
        <v>Sunday</v>
      </c>
      <c r="D32" s="60" t="s">
        <v>62</v>
      </c>
      <c r="E32" s="60" t="s">
        <v>65</v>
      </c>
      <c r="F32" s="60" t="s">
        <v>11</v>
      </c>
      <c r="G32" s="60">
        <f t="shared" si="1"/>
        <v>1</v>
      </c>
      <c r="H32" s="60">
        <v>2</v>
      </c>
      <c r="I32" s="60">
        <v>10</v>
      </c>
      <c r="J32" s="60"/>
      <c r="K32" s="62" t="str">
        <f t="shared" si="2"/>
        <v>HW</v>
      </c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</row>
    <row r="33" spans="1:52" ht="15" thickBot="1">
      <c r="A33" s="60">
        <v>29</v>
      </c>
      <c r="B33" s="61">
        <v>45795</v>
      </c>
      <c r="C33" s="60" t="str">
        <f t="shared" si="0"/>
        <v>Sunday</v>
      </c>
      <c r="D33" s="60" t="s">
        <v>60</v>
      </c>
      <c r="E33" s="60" t="s">
        <v>66</v>
      </c>
      <c r="F33" s="60" t="s">
        <v>18</v>
      </c>
      <c r="G33" s="60">
        <f t="shared" si="1"/>
        <v>1</v>
      </c>
      <c r="H33" s="60">
        <v>1</v>
      </c>
      <c r="I33" s="60">
        <v>6</v>
      </c>
      <c r="J33" s="60"/>
      <c r="K33" s="62" t="str">
        <f t="shared" si="2"/>
        <v>HW</v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</row>
    <row r="34" spans="1:52" ht="15" thickBot="1">
      <c r="A34" s="60">
        <v>30</v>
      </c>
      <c r="B34" s="61">
        <v>45801</v>
      </c>
      <c r="C34" s="60" t="str">
        <f t="shared" si="0"/>
        <v>Saturday</v>
      </c>
      <c r="D34" s="60" t="s">
        <v>63</v>
      </c>
      <c r="E34" s="60" t="s">
        <v>61</v>
      </c>
      <c r="F34" s="60" t="s">
        <v>14</v>
      </c>
      <c r="G34" s="60">
        <f t="shared" si="1"/>
        <v>1</v>
      </c>
      <c r="H34" s="60">
        <v>5</v>
      </c>
      <c r="I34" s="60">
        <v>7</v>
      </c>
      <c r="J34" s="60"/>
      <c r="K34" s="62" t="str">
        <f t="shared" si="2"/>
        <v>HW</v>
      </c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</row>
    <row r="35" spans="1:52" ht="15" thickBot="1">
      <c r="A35" s="60">
        <v>31</v>
      </c>
      <c r="B35" s="61">
        <v>45801</v>
      </c>
      <c r="C35" s="60" t="str">
        <f t="shared" si="0"/>
        <v>Saturday</v>
      </c>
      <c r="D35" s="60" t="s">
        <v>67</v>
      </c>
      <c r="E35" s="60" t="s">
        <v>64</v>
      </c>
      <c r="F35" s="60" t="s">
        <v>11</v>
      </c>
      <c r="G35" s="60">
        <f t="shared" si="1"/>
        <v>1</v>
      </c>
      <c r="H35" s="60">
        <v>8</v>
      </c>
      <c r="I35" s="60">
        <v>9</v>
      </c>
      <c r="J35" s="60" t="s">
        <v>17</v>
      </c>
      <c r="K35" s="62" t="str">
        <f t="shared" si="2"/>
        <v>HWOT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</row>
    <row r="36" spans="1:52" ht="15" thickBot="1">
      <c r="A36" s="60">
        <v>32</v>
      </c>
      <c r="B36" s="61">
        <v>45801</v>
      </c>
      <c r="C36" s="60" t="str">
        <f t="shared" si="0"/>
        <v>Saturday</v>
      </c>
      <c r="D36" s="60" t="s">
        <v>66</v>
      </c>
      <c r="E36" s="60" t="s">
        <v>60</v>
      </c>
      <c r="F36" s="60" t="s">
        <v>15</v>
      </c>
      <c r="G36" s="60">
        <f t="shared" si="1"/>
        <v>1</v>
      </c>
      <c r="H36" s="60">
        <v>11</v>
      </c>
      <c r="I36" s="60">
        <v>3</v>
      </c>
      <c r="J36" s="60"/>
      <c r="K36" s="62" t="str">
        <f t="shared" si="2"/>
        <v>AW</v>
      </c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</row>
    <row r="37" spans="1:52" ht="15" thickBot="1">
      <c r="A37" s="60">
        <v>33</v>
      </c>
      <c r="B37" s="61">
        <v>45802</v>
      </c>
      <c r="C37" s="60" t="str">
        <f t="shared" ref="C37:C68" si="3">IF(WEEKDAY(B37)=7,"Saturday",IF(WEEKDAY(B37)=1,"Sunday",IF(WEEKDAY(B37)=6,"Friday","PROBLEM")))</f>
        <v>Sunday</v>
      </c>
      <c r="D37" s="60" t="s">
        <v>67</v>
      </c>
      <c r="E37" s="60" t="s">
        <v>65</v>
      </c>
      <c r="F37" s="60" t="s">
        <v>11</v>
      </c>
      <c r="G37" s="60">
        <f t="shared" si="1"/>
        <v>1</v>
      </c>
      <c r="H37" s="60">
        <v>8</v>
      </c>
      <c r="I37" s="60">
        <v>0</v>
      </c>
      <c r="J37" s="60"/>
      <c r="K37" s="62" t="str">
        <f t="shared" ref="K37:K68" si="4">IF(AND(I37&gt;H37,J37=""),"HW",IF(AND(I37&gt;H37,OR(J37="SO",J37="OT")),"HWOT",IF(AND(H37&gt;I37,J37=""),"AW",IF(AND(H37&gt;I37,OR(J37="SO",J37="OT")),"AWOT",""))))</f>
        <v>AW</v>
      </c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</row>
    <row r="38" spans="1:52" ht="15" thickBot="1">
      <c r="A38" s="60">
        <v>34</v>
      </c>
      <c r="B38" s="61">
        <v>45802</v>
      </c>
      <c r="C38" s="60" t="str">
        <f t="shared" si="3"/>
        <v>Sunday</v>
      </c>
      <c r="D38" s="60" t="s">
        <v>63</v>
      </c>
      <c r="E38" s="60" t="s">
        <v>61</v>
      </c>
      <c r="F38" s="60" t="s">
        <v>14</v>
      </c>
      <c r="G38" s="60">
        <f t="shared" si="1"/>
        <v>1</v>
      </c>
      <c r="H38" s="60">
        <v>2</v>
      </c>
      <c r="I38" s="60">
        <v>4</v>
      </c>
      <c r="J38" s="60"/>
      <c r="K38" s="62" t="str">
        <f t="shared" si="4"/>
        <v>HW</v>
      </c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</row>
    <row r="39" spans="1:52" ht="15" thickBot="1">
      <c r="A39" s="60">
        <v>35</v>
      </c>
      <c r="B39" s="61">
        <v>45802</v>
      </c>
      <c r="C39" s="60" t="str">
        <f t="shared" si="3"/>
        <v>Sunday</v>
      </c>
      <c r="D39" s="60" t="s">
        <v>66</v>
      </c>
      <c r="E39" s="60" t="s">
        <v>60</v>
      </c>
      <c r="F39" s="60" t="s">
        <v>15</v>
      </c>
      <c r="G39" s="60">
        <f t="shared" si="1"/>
        <v>1</v>
      </c>
      <c r="H39" s="60">
        <v>7</v>
      </c>
      <c r="I39" s="60">
        <v>3</v>
      </c>
      <c r="J39" s="60"/>
      <c r="K39" s="62" t="str">
        <f t="shared" si="4"/>
        <v>AW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</row>
    <row r="40" spans="1:52" ht="15" thickBot="1">
      <c r="A40" s="60">
        <v>36</v>
      </c>
      <c r="B40" s="61">
        <v>45807</v>
      </c>
      <c r="C40" s="60" t="str">
        <f t="shared" si="3"/>
        <v>Friday</v>
      </c>
      <c r="D40" s="60" t="s">
        <v>65</v>
      </c>
      <c r="E40" s="60" t="s">
        <v>64</v>
      </c>
      <c r="F40" s="60" t="s">
        <v>11</v>
      </c>
      <c r="G40" s="60">
        <f t="shared" si="1"/>
        <v>1</v>
      </c>
      <c r="H40" s="60">
        <v>3</v>
      </c>
      <c r="I40" s="60">
        <v>2</v>
      </c>
      <c r="J40" s="60" t="s">
        <v>17</v>
      </c>
      <c r="K40" s="62" t="str">
        <f t="shared" si="4"/>
        <v>AWOT</v>
      </c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</row>
    <row r="41" spans="1:52" ht="15" thickBot="1">
      <c r="A41" s="60">
        <v>37</v>
      </c>
      <c r="B41" s="61">
        <v>45808</v>
      </c>
      <c r="C41" s="60" t="str">
        <f t="shared" si="3"/>
        <v>Saturday</v>
      </c>
      <c r="D41" s="60" t="s">
        <v>63</v>
      </c>
      <c r="E41" s="60" t="s">
        <v>65</v>
      </c>
      <c r="F41" s="60" t="s">
        <v>11</v>
      </c>
      <c r="G41" s="60">
        <f t="shared" si="1"/>
        <v>1</v>
      </c>
      <c r="H41" s="60">
        <v>2</v>
      </c>
      <c r="I41" s="60">
        <v>6</v>
      </c>
      <c r="J41" s="60"/>
      <c r="K41" s="62" t="str">
        <f t="shared" si="4"/>
        <v>HW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</row>
    <row r="42" spans="1:52" ht="15" thickBot="1">
      <c r="A42" s="60">
        <v>38</v>
      </c>
      <c r="B42" s="61">
        <v>45808</v>
      </c>
      <c r="C42" s="60" t="str">
        <f t="shared" si="3"/>
        <v>Saturday</v>
      </c>
      <c r="D42" s="60" t="s">
        <v>60</v>
      </c>
      <c r="E42" s="60" t="s">
        <v>62</v>
      </c>
      <c r="F42" s="60" t="s">
        <v>74</v>
      </c>
      <c r="G42" s="60">
        <f t="shared" si="1"/>
        <v>1</v>
      </c>
      <c r="H42" s="60">
        <v>3</v>
      </c>
      <c r="I42" s="60">
        <v>2</v>
      </c>
      <c r="J42" s="60"/>
      <c r="K42" s="62" t="str">
        <f t="shared" si="4"/>
        <v>AW</v>
      </c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</row>
    <row r="43" spans="1:52" ht="15" thickBot="1">
      <c r="A43" s="60">
        <v>39</v>
      </c>
      <c r="B43" s="61">
        <v>45809</v>
      </c>
      <c r="C43" s="60" t="str">
        <f t="shared" si="3"/>
        <v>Sunday</v>
      </c>
      <c r="D43" s="60" t="s">
        <v>63</v>
      </c>
      <c r="E43" s="60" t="s">
        <v>64</v>
      </c>
      <c r="F43" s="60" t="s">
        <v>11</v>
      </c>
      <c r="G43" s="60">
        <f t="shared" si="1"/>
        <v>1</v>
      </c>
      <c r="H43" s="60">
        <v>1</v>
      </c>
      <c r="I43" s="60">
        <v>3</v>
      </c>
      <c r="J43" s="60"/>
      <c r="K43" s="62" t="str">
        <f t="shared" si="4"/>
        <v>HW</v>
      </c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</row>
    <row r="44" spans="1:52" ht="15" thickBot="1">
      <c r="A44" s="60">
        <v>40</v>
      </c>
      <c r="B44" s="61">
        <v>45809</v>
      </c>
      <c r="C44" s="60" t="str">
        <f t="shared" si="3"/>
        <v>Sunday</v>
      </c>
      <c r="D44" s="60" t="s">
        <v>60</v>
      </c>
      <c r="E44" s="60" t="s">
        <v>62</v>
      </c>
      <c r="F44" s="60" t="s">
        <v>74</v>
      </c>
      <c r="G44" s="60">
        <f t="shared" si="1"/>
        <v>1</v>
      </c>
      <c r="H44" s="60">
        <v>1</v>
      </c>
      <c r="I44" s="60">
        <v>7</v>
      </c>
      <c r="J44" s="60"/>
      <c r="K44" s="62" t="str">
        <f t="shared" si="4"/>
        <v>HW</v>
      </c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</row>
    <row r="45" spans="1:52" ht="15" thickBot="1">
      <c r="A45" s="60">
        <v>41</v>
      </c>
      <c r="B45" s="61">
        <v>45815</v>
      </c>
      <c r="C45" s="60" t="str">
        <f t="shared" si="3"/>
        <v>Saturday</v>
      </c>
      <c r="D45" s="60" t="s">
        <v>64</v>
      </c>
      <c r="E45" s="60" t="s">
        <v>63</v>
      </c>
      <c r="F45" s="60" t="s">
        <v>10</v>
      </c>
      <c r="G45" s="60">
        <f t="shared" si="1"/>
        <v>1</v>
      </c>
      <c r="H45" s="60">
        <v>9</v>
      </c>
      <c r="I45" s="60">
        <v>2</v>
      </c>
      <c r="J45" s="60"/>
      <c r="K45" s="62" t="str">
        <f t="shared" si="4"/>
        <v>AW</v>
      </c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</row>
    <row r="46" spans="1:52" ht="15" thickBot="1">
      <c r="A46" s="60">
        <v>42</v>
      </c>
      <c r="B46" s="61">
        <v>45815</v>
      </c>
      <c r="C46" s="60" t="str">
        <f t="shared" si="3"/>
        <v>Saturday</v>
      </c>
      <c r="D46" s="60" t="s">
        <v>65</v>
      </c>
      <c r="E46" s="60" t="s">
        <v>61</v>
      </c>
      <c r="F46" s="60" t="s">
        <v>14</v>
      </c>
      <c r="G46" s="60">
        <f t="shared" si="1"/>
        <v>1</v>
      </c>
      <c r="H46" s="60">
        <v>3</v>
      </c>
      <c r="I46" s="60">
        <v>5</v>
      </c>
      <c r="J46" s="60"/>
      <c r="K46" s="62" t="str">
        <f t="shared" si="4"/>
        <v>HW</v>
      </c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</row>
    <row r="47" spans="1:52" ht="15" thickBot="1">
      <c r="A47" s="60">
        <v>43</v>
      </c>
      <c r="B47" s="61">
        <v>45815</v>
      </c>
      <c r="C47" s="60" t="str">
        <f t="shared" si="3"/>
        <v>Saturday</v>
      </c>
      <c r="D47" s="60" t="s">
        <v>62</v>
      </c>
      <c r="E47" s="60" t="s">
        <v>66</v>
      </c>
      <c r="F47" s="60" t="s">
        <v>18</v>
      </c>
      <c r="G47" s="60">
        <f t="shared" si="1"/>
        <v>1</v>
      </c>
      <c r="H47" s="60">
        <v>4</v>
      </c>
      <c r="I47" s="60">
        <v>6</v>
      </c>
      <c r="J47" s="60"/>
      <c r="K47" s="62" t="str">
        <f t="shared" si="4"/>
        <v>HW</v>
      </c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</row>
    <row r="48" spans="1:52" ht="15" thickBot="1">
      <c r="A48" s="60">
        <v>44</v>
      </c>
      <c r="B48" s="61">
        <v>45815</v>
      </c>
      <c r="C48" s="60" t="str">
        <f t="shared" si="3"/>
        <v>Saturday</v>
      </c>
      <c r="D48" s="60" t="s">
        <v>60</v>
      </c>
      <c r="E48" s="60" t="s">
        <v>67</v>
      </c>
      <c r="F48" s="60" t="s">
        <v>12</v>
      </c>
      <c r="G48" s="60">
        <f t="shared" si="1"/>
        <v>1</v>
      </c>
      <c r="H48" s="60">
        <v>7</v>
      </c>
      <c r="I48" s="60">
        <v>4</v>
      </c>
      <c r="J48" s="60"/>
      <c r="K48" s="62" t="str">
        <f t="shared" si="4"/>
        <v>AW</v>
      </c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</row>
    <row r="49" spans="1:52" ht="15" thickBot="1">
      <c r="A49" s="60">
        <v>45</v>
      </c>
      <c r="B49" s="61">
        <v>45816</v>
      </c>
      <c r="C49" s="60" t="str">
        <f t="shared" si="3"/>
        <v>Sunday</v>
      </c>
      <c r="D49" s="60" t="s">
        <v>64</v>
      </c>
      <c r="E49" s="60" t="s">
        <v>66</v>
      </c>
      <c r="F49" s="60" t="s">
        <v>18</v>
      </c>
      <c r="G49" s="60">
        <f t="shared" si="1"/>
        <v>1</v>
      </c>
      <c r="H49" s="60">
        <v>5</v>
      </c>
      <c r="I49" s="60">
        <v>3</v>
      </c>
      <c r="J49" s="60"/>
      <c r="K49" s="62" t="str">
        <f t="shared" si="4"/>
        <v>AW</v>
      </c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</row>
    <row r="50" spans="1:52" ht="15" thickBot="1">
      <c r="A50" s="60">
        <v>46</v>
      </c>
      <c r="B50" s="61">
        <v>45816</v>
      </c>
      <c r="C50" s="60" t="str">
        <f t="shared" si="3"/>
        <v>Sunday</v>
      </c>
      <c r="D50" s="60" t="s">
        <v>65</v>
      </c>
      <c r="E50" s="60" t="s">
        <v>61</v>
      </c>
      <c r="F50" s="60" t="s">
        <v>14</v>
      </c>
      <c r="G50" s="60">
        <f t="shared" si="1"/>
        <v>1</v>
      </c>
      <c r="H50" s="60">
        <v>6</v>
      </c>
      <c r="I50" s="60">
        <v>9</v>
      </c>
      <c r="J50" s="60"/>
      <c r="K50" s="62" t="str">
        <f t="shared" si="4"/>
        <v>HW</v>
      </c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</row>
    <row r="51" spans="1:52" ht="15" thickBot="1">
      <c r="A51" s="60">
        <v>47</v>
      </c>
      <c r="B51" s="61">
        <v>45816</v>
      </c>
      <c r="C51" s="60" t="str">
        <f t="shared" si="3"/>
        <v>Sunday</v>
      </c>
      <c r="D51" s="60" t="s">
        <v>60</v>
      </c>
      <c r="E51" s="60" t="s">
        <v>67</v>
      </c>
      <c r="F51" s="60" t="s">
        <v>12</v>
      </c>
      <c r="G51" s="60">
        <f t="shared" si="1"/>
        <v>1</v>
      </c>
      <c r="H51" s="60">
        <v>4</v>
      </c>
      <c r="I51" s="60">
        <v>7</v>
      </c>
      <c r="J51" s="60"/>
      <c r="K51" s="62" t="str">
        <f t="shared" si="4"/>
        <v>HW</v>
      </c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</row>
    <row r="52" spans="1:52" ht="15" thickBot="1">
      <c r="A52" s="60">
        <v>48</v>
      </c>
      <c r="B52" s="61">
        <v>45821</v>
      </c>
      <c r="C52" s="60" t="str">
        <f t="shared" si="3"/>
        <v>Friday</v>
      </c>
      <c r="D52" s="60" t="s">
        <v>64</v>
      </c>
      <c r="E52" s="60" t="s">
        <v>65</v>
      </c>
      <c r="F52" s="60" t="s">
        <v>11</v>
      </c>
      <c r="G52" s="60">
        <f t="shared" si="1"/>
        <v>1</v>
      </c>
      <c r="H52" s="60">
        <v>7</v>
      </c>
      <c r="I52" s="60">
        <v>3</v>
      </c>
      <c r="J52" s="60"/>
      <c r="K52" s="62" t="str">
        <f t="shared" si="4"/>
        <v>AW</v>
      </c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</row>
    <row r="53" spans="1:52" ht="15" thickBot="1">
      <c r="A53" s="60">
        <v>49</v>
      </c>
      <c r="B53" s="61">
        <v>45822</v>
      </c>
      <c r="C53" s="60" t="str">
        <f t="shared" si="3"/>
        <v>Saturday</v>
      </c>
      <c r="D53" s="60" t="s">
        <v>67</v>
      </c>
      <c r="E53" s="60" t="s">
        <v>64</v>
      </c>
      <c r="F53" s="60" t="s">
        <v>11</v>
      </c>
      <c r="G53" s="60">
        <f t="shared" si="1"/>
        <v>1</v>
      </c>
      <c r="H53" s="60">
        <v>2</v>
      </c>
      <c r="I53" s="60">
        <v>6</v>
      </c>
      <c r="J53" s="60"/>
      <c r="K53" s="62" t="str">
        <f t="shared" si="4"/>
        <v>HW</v>
      </c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</row>
    <row r="54" spans="1:52" ht="15" thickBot="1">
      <c r="A54" s="60">
        <v>50</v>
      </c>
      <c r="B54" s="61">
        <v>45822</v>
      </c>
      <c r="C54" s="60" t="str">
        <f t="shared" si="3"/>
        <v>Saturday</v>
      </c>
      <c r="D54" s="60" t="s">
        <v>61</v>
      </c>
      <c r="E54" s="60" t="s">
        <v>62</v>
      </c>
      <c r="F54" s="60" t="s">
        <v>74</v>
      </c>
      <c r="G54" s="60">
        <f t="shared" si="1"/>
        <v>1</v>
      </c>
      <c r="H54" s="60">
        <v>8</v>
      </c>
      <c r="I54" s="60">
        <v>6</v>
      </c>
      <c r="J54" s="60"/>
      <c r="K54" s="62" t="str">
        <f t="shared" si="4"/>
        <v>AW</v>
      </c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</row>
    <row r="55" spans="1:52" ht="15" thickBot="1">
      <c r="A55" s="60">
        <v>51</v>
      </c>
      <c r="B55" s="61">
        <v>45822</v>
      </c>
      <c r="C55" s="60" t="str">
        <f t="shared" si="3"/>
        <v>Saturday</v>
      </c>
      <c r="D55" s="60" t="s">
        <v>63</v>
      </c>
      <c r="E55" s="60" t="s">
        <v>60</v>
      </c>
      <c r="F55" s="60" t="s">
        <v>15</v>
      </c>
      <c r="G55" s="60">
        <f t="shared" si="1"/>
        <v>1</v>
      </c>
      <c r="H55" s="60">
        <v>2</v>
      </c>
      <c r="I55" s="60">
        <v>7</v>
      </c>
      <c r="J55" s="60"/>
      <c r="K55" s="62" t="str">
        <f t="shared" si="4"/>
        <v>HW</v>
      </c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</row>
    <row r="56" spans="1:52" ht="15" thickBot="1">
      <c r="A56" s="60">
        <v>52</v>
      </c>
      <c r="B56" s="61">
        <v>45823</v>
      </c>
      <c r="C56" s="60" t="str">
        <f t="shared" si="3"/>
        <v>Sunday</v>
      </c>
      <c r="D56" s="60" t="s">
        <v>67</v>
      </c>
      <c r="E56" s="60" t="s">
        <v>65</v>
      </c>
      <c r="F56" s="60" t="s">
        <v>11</v>
      </c>
      <c r="G56" s="60">
        <f t="shared" si="1"/>
        <v>1</v>
      </c>
      <c r="H56" s="60">
        <v>3</v>
      </c>
      <c r="I56" s="60">
        <v>4</v>
      </c>
      <c r="J56" s="60"/>
      <c r="K56" s="62" t="str">
        <f t="shared" si="4"/>
        <v>HW</v>
      </c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</row>
    <row r="57" spans="1:52" ht="15" thickBot="1">
      <c r="A57" s="60">
        <v>53</v>
      </c>
      <c r="B57" s="61">
        <v>45823</v>
      </c>
      <c r="C57" s="60" t="str">
        <f t="shared" si="3"/>
        <v>Sunday</v>
      </c>
      <c r="D57" s="60" t="s">
        <v>61</v>
      </c>
      <c r="E57" s="60" t="s">
        <v>62</v>
      </c>
      <c r="F57" s="60" t="s">
        <v>74</v>
      </c>
      <c r="G57" s="60">
        <f t="shared" si="1"/>
        <v>1</v>
      </c>
      <c r="H57" s="60">
        <v>4</v>
      </c>
      <c r="I57" s="60">
        <v>6</v>
      </c>
      <c r="J57" s="60"/>
      <c r="K57" s="62" t="str">
        <f t="shared" si="4"/>
        <v>HW</v>
      </c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</row>
    <row r="58" spans="1:52" ht="15" thickBot="1">
      <c r="A58" s="60">
        <v>54</v>
      </c>
      <c r="B58" s="61">
        <v>45823</v>
      </c>
      <c r="C58" s="60" t="str">
        <f t="shared" si="3"/>
        <v>Sunday</v>
      </c>
      <c r="D58" s="60" t="s">
        <v>63</v>
      </c>
      <c r="E58" s="60" t="s">
        <v>60</v>
      </c>
      <c r="F58" s="60" t="s">
        <v>15</v>
      </c>
      <c r="G58" s="60">
        <f t="shared" si="1"/>
        <v>1</v>
      </c>
      <c r="H58" s="60">
        <v>1</v>
      </c>
      <c r="I58" s="60">
        <v>4</v>
      </c>
      <c r="J58" s="60"/>
      <c r="K58" s="62" t="str">
        <f t="shared" si="4"/>
        <v>HW</v>
      </c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</row>
    <row r="59" spans="1:52" ht="15" thickBot="1">
      <c r="A59" s="60">
        <v>55</v>
      </c>
      <c r="B59" s="61">
        <v>45829</v>
      </c>
      <c r="C59" s="60" t="str">
        <f t="shared" si="3"/>
        <v>Saturday</v>
      </c>
      <c r="D59" s="60" t="s">
        <v>67</v>
      </c>
      <c r="E59" s="60" t="s">
        <v>63</v>
      </c>
      <c r="F59" s="60" t="s">
        <v>10</v>
      </c>
      <c r="G59" s="60">
        <f t="shared" si="1"/>
        <v>1</v>
      </c>
      <c r="H59" s="60">
        <v>6</v>
      </c>
      <c r="I59" s="60">
        <v>5</v>
      </c>
      <c r="J59" s="60"/>
      <c r="K59" s="62" t="str">
        <f t="shared" si="4"/>
        <v>AW</v>
      </c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</row>
    <row r="60" spans="1:52" ht="15" thickBot="1">
      <c r="A60" s="60">
        <v>56</v>
      </c>
      <c r="B60" s="61">
        <v>45829</v>
      </c>
      <c r="C60" s="60" t="str">
        <f t="shared" si="3"/>
        <v>Saturday</v>
      </c>
      <c r="D60" s="60" t="s">
        <v>64</v>
      </c>
      <c r="E60" s="60" t="s">
        <v>61</v>
      </c>
      <c r="F60" s="60" t="s">
        <v>14</v>
      </c>
      <c r="G60" s="60">
        <f t="shared" si="1"/>
        <v>1</v>
      </c>
      <c r="H60" s="60">
        <v>5</v>
      </c>
      <c r="I60" s="60">
        <v>4</v>
      </c>
      <c r="J60" s="60" t="s">
        <v>17</v>
      </c>
      <c r="K60" s="62" t="str">
        <f t="shared" si="4"/>
        <v>AWOT</v>
      </c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</row>
    <row r="61" spans="1:52" ht="15" thickBot="1">
      <c r="A61" s="60">
        <v>57</v>
      </c>
      <c r="B61" s="61">
        <v>45829</v>
      </c>
      <c r="C61" s="60" t="str">
        <f t="shared" si="3"/>
        <v>Saturday</v>
      </c>
      <c r="D61" s="60" t="s">
        <v>65</v>
      </c>
      <c r="E61" s="60" t="s">
        <v>66</v>
      </c>
      <c r="F61" s="60" t="s">
        <v>18</v>
      </c>
      <c r="G61" s="60">
        <f t="shared" si="1"/>
        <v>1</v>
      </c>
      <c r="H61" s="60">
        <v>4</v>
      </c>
      <c r="I61" s="60">
        <v>7</v>
      </c>
      <c r="J61" s="60"/>
      <c r="K61" s="62" t="str">
        <f t="shared" si="4"/>
        <v>HW</v>
      </c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</row>
    <row r="62" spans="1:52" ht="15" thickBot="1">
      <c r="A62" s="60">
        <v>58</v>
      </c>
      <c r="B62" s="61">
        <v>45830</v>
      </c>
      <c r="C62" s="60" t="str">
        <f t="shared" si="3"/>
        <v>Sunday</v>
      </c>
      <c r="D62" s="60" t="s">
        <v>65</v>
      </c>
      <c r="E62" s="60" t="s">
        <v>63</v>
      </c>
      <c r="F62" s="60" t="s">
        <v>10</v>
      </c>
      <c r="G62" s="60">
        <f t="shared" si="1"/>
        <v>1</v>
      </c>
      <c r="H62" s="60">
        <v>3</v>
      </c>
      <c r="I62" s="60">
        <v>6</v>
      </c>
      <c r="J62" s="60"/>
      <c r="K62" s="62" t="str">
        <f t="shared" si="4"/>
        <v>HW</v>
      </c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</row>
    <row r="63" spans="1:52" ht="15" thickBot="1">
      <c r="A63" s="60">
        <v>59</v>
      </c>
      <c r="B63" s="61">
        <v>45830</v>
      </c>
      <c r="C63" s="60" t="str">
        <f t="shared" si="3"/>
        <v>Sunday</v>
      </c>
      <c r="D63" s="60" t="s">
        <v>64</v>
      </c>
      <c r="E63" s="60" t="s">
        <v>61</v>
      </c>
      <c r="F63" s="60" t="s">
        <v>14</v>
      </c>
      <c r="G63" s="60">
        <f t="shared" si="1"/>
        <v>1</v>
      </c>
      <c r="H63" s="60">
        <v>12</v>
      </c>
      <c r="I63" s="60">
        <v>5</v>
      </c>
      <c r="J63" s="60"/>
      <c r="K63" s="62" t="str">
        <f t="shared" si="4"/>
        <v>AW</v>
      </c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</row>
    <row r="64" spans="1:52" ht="15" thickBot="1">
      <c r="A64" s="60">
        <v>60</v>
      </c>
      <c r="B64" s="61">
        <v>45830</v>
      </c>
      <c r="C64" s="60" t="str">
        <f t="shared" si="3"/>
        <v>Sunday</v>
      </c>
      <c r="D64" s="60" t="s">
        <v>67</v>
      </c>
      <c r="E64" s="60" t="s">
        <v>66</v>
      </c>
      <c r="F64" s="60" t="s">
        <v>18</v>
      </c>
      <c r="G64" s="60">
        <f t="shared" si="1"/>
        <v>1</v>
      </c>
      <c r="H64" s="60">
        <v>2</v>
      </c>
      <c r="I64" s="60">
        <v>3</v>
      </c>
      <c r="J64" s="60" t="s">
        <v>17</v>
      </c>
      <c r="K64" s="62" t="str">
        <f t="shared" si="4"/>
        <v>HWOT</v>
      </c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</row>
    <row r="65" spans="1:52" ht="15" thickBot="1">
      <c r="A65" s="60">
        <v>61</v>
      </c>
      <c r="B65" s="61">
        <v>45836</v>
      </c>
      <c r="C65" s="60" t="str">
        <f t="shared" si="3"/>
        <v>Saturday</v>
      </c>
      <c r="D65" s="60" t="s">
        <v>62</v>
      </c>
      <c r="E65" s="60" t="s">
        <v>63</v>
      </c>
      <c r="F65" s="60" t="s">
        <v>10</v>
      </c>
      <c r="G65" s="60">
        <f t="shared" si="1"/>
        <v>1</v>
      </c>
      <c r="H65" s="60">
        <v>9</v>
      </c>
      <c r="I65" s="60">
        <v>6</v>
      </c>
      <c r="J65" s="60"/>
      <c r="K65" s="62" t="str">
        <f t="shared" si="4"/>
        <v>AW</v>
      </c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</row>
    <row r="66" spans="1:52" ht="15" thickBot="1">
      <c r="A66" s="60">
        <v>62</v>
      </c>
      <c r="B66" s="61">
        <v>45836</v>
      </c>
      <c r="C66" s="60" t="str">
        <f t="shared" si="3"/>
        <v>Saturday</v>
      </c>
      <c r="D66" s="60" t="s">
        <v>64</v>
      </c>
      <c r="E66" s="60" t="s">
        <v>66</v>
      </c>
      <c r="F66" s="60" t="s">
        <v>18</v>
      </c>
      <c r="G66" s="60">
        <f t="shared" si="1"/>
        <v>1</v>
      </c>
      <c r="H66" s="60">
        <v>6</v>
      </c>
      <c r="I66" s="60">
        <v>3</v>
      </c>
      <c r="J66" s="60"/>
      <c r="K66" s="62" t="str">
        <f t="shared" si="4"/>
        <v>AW</v>
      </c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</row>
    <row r="67" spans="1:52" ht="15" thickBot="1">
      <c r="A67" s="60">
        <v>63</v>
      </c>
      <c r="B67" s="61">
        <v>45836</v>
      </c>
      <c r="C67" s="60" t="str">
        <f t="shared" si="3"/>
        <v>Saturday</v>
      </c>
      <c r="D67" s="60" t="s">
        <v>60</v>
      </c>
      <c r="E67" s="60" t="s">
        <v>65</v>
      </c>
      <c r="F67" s="60" t="s">
        <v>11</v>
      </c>
      <c r="G67" s="60">
        <f t="shared" si="1"/>
        <v>1</v>
      </c>
      <c r="H67" s="60">
        <v>0</v>
      </c>
      <c r="I67" s="60">
        <v>4</v>
      </c>
      <c r="J67" s="60"/>
      <c r="K67" s="62" t="str">
        <f t="shared" si="4"/>
        <v>HW</v>
      </c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</row>
    <row r="68" spans="1:52" ht="15" thickBot="1">
      <c r="A68" s="60">
        <v>64</v>
      </c>
      <c r="B68" s="61">
        <v>45836</v>
      </c>
      <c r="C68" s="60" t="str">
        <f t="shared" si="3"/>
        <v>Saturday</v>
      </c>
      <c r="D68" s="60" t="s">
        <v>61</v>
      </c>
      <c r="E68" s="60" t="s">
        <v>67</v>
      </c>
      <c r="F68" s="60" t="s">
        <v>12</v>
      </c>
      <c r="G68" s="60">
        <f t="shared" si="1"/>
        <v>1</v>
      </c>
      <c r="H68" s="60">
        <v>2</v>
      </c>
      <c r="I68" s="60">
        <v>11</v>
      </c>
      <c r="J68" s="60"/>
      <c r="K68" s="62" t="str">
        <f t="shared" si="4"/>
        <v>HW</v>
      </c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</row>
    <row r="69" spans="1:52" ht="15" thickBot="1">
      <c r="A69" s="60">
        <v>65</v>
      </c>
      <c r="B69" s="61">
        <v>45837</v>
      </c>
      <c r="C69" s="60" t="str">
        <f t="shared" ref="C69:C100" si="5">IF(WEEKDAY(B69)=7,"Saturday",IF(WEEKDAY(B69)=1,"Sunday",IF(WEEKDAY(B69)=6,"Friday","PROBLEM")))</f>
        <v>Sunday</v>
      </c>
      <c r="D69" s="60" t="s">
        <v>60</v>
      </c>
      <c r="E69" s="60" t="s">
        <v>65</v>
      </c>
      <c r="F69" s="60" t="s">
        <v>11</v>
      </c>
      <c r="G69" s="60">
        <f t="shared" ref="G69:G116" si="6">IF(NOT(H69=""),1,"")</f>
        <v>1</v>
      </c>
      <c r="H69" s="60">
        <v>4</v>
      </c>
      <c r="I69" s="60">
        <v>8</v>
      </c>
      <c r="J69" s="60"/>
      <c r="K69" s="62" t="str">
        <f t="shared" ref="K69:K100" si="7">IF(AND(I69&gt;H69,J69=""),"HW",IF(AND(I69&gt;H69,OR(J69="SO",J69="OT")),"HWOT",IF(AND(H69&gt;I69,J69=""),"AW",IF(AND(H69&gt;I69,OR(J69="SO",J69="OT")),"AWOT",""))))</f>
        <v>HW</v>
      </c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</row>
    <row r="70" spans="1:52" ht="15" thickBot="1">
      <c r="A70" s="60">
        <v>66</v>
      </c>
      <c r="B70" s="61">
        <v>45837</v>
      </c>
      <c r="C70" s="60" t="str">
        <f t="shared" si="5"/>
        <v>Sunday</v>
      </c>
      <c r="D70" s="60" t="s">
        <v>64</v>
      </c>
      <c r="E70" s="60" t="s">
        <v>63</v>
      </c>
      <c r="F70" s="60" t="s">
        <v>10</v>
      </c>
      <c r="G70" s="60">
        <f t="shared" si="6"/>
        <v>1</v>
      </c>
      <c r="H70" s="60">
        <v>10</v>
      </c>
      <c r="I70" s="60">
        <v>4</v>
      </c>
      <c r="J70" s="60"/>
      <c r="K70" s="62" t="str">
        <f t="shared" si="7"/>
        <v>AW</v>
      </c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</row>
    <row r="71" spans="1:52" ht="15" thickBot="1">
      <c r="A71" s="60">
        <v>67</v>
      </c>
      <c r="B71" s="61">
        <v>45837</v>
      </c>
      <c r="C71" s="60" t="str">
        <f t="shared" si="5"/>
        <v>Sunday</v>
      </c>
      <c r="D71" s="60" t="s">
        <v>62</v>
      </c>
      <c r="E71" s="60" t="s">
        <v>66</v>
      </c>
      <c r="F71" s="60" t="s">
        <v>18</v>
      </c>
      <c r="G71" s="60">
        <f t="shared" si="6"/>
        <v>1</v>
      </c>
      <c r="H71" s="60">
        <v>4</v>
      </c>
      <c r="I71" s="60">
        <v>3</v>
      </c>
      <c r="J71" s="60"/>
      <c r="K71" s="62" t="str">
        <f t="shared" si="7"/>
        <v>AW</v>
      </c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</row>
    <row r="72" spans="1:52" ht="15" thickBot="1">
      <c r="A72" s="60">
        <v>68</v>
      </c>
      <c r="B72" s="61">
        <v>45837</v>
      </c>
      <c r="C72" s="60" t="str">
        <f t="shared" si="5"/>
        <v>Sunday</v>
      </c>
      <c r="D72" s="60" t="s">
        <v>61</v>
      </c>
      <c r="E72" s="60" t="s">
        <v>67</v>
      </c>
      <c r="F72" s="60" t="s">
        <v>12</v>
      </c>
      <c r="G72" s="60">
        <f t="shared" si="6"/>
        <v>1</v>
      </c>
      <c r="H72" s="60">
        <v>4</v>
      </c>
      <c r="I72" s="60">
        <v>5</v>
      </c>
      <c r="J72" s="60" t="s">
        <v>17</v>
      </c>
      <c r="K72" s="62" t="str">
        <f t="shared" si="7"/>
        <v>HWOT</v>
      </c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</row>
    <row r="73" spans="1:52" ht="15" thickBot="1">
      <c r="A73" s="60">
        <v>69</v>
      </c>
      <c r="B73" s="61">
        <v>45842</v>
      </c>
      <c r="C73" s="60" t="str">
        <f t="shared" si="5"/>
        <v>Friday</v>
      </c>
      <c r="D73" s="60" t="s">
        <v>65</v>
      </c>
      <c r="E73" s="60" t="s">
        <v>64</v>
      </c>
      <c r="F73" s="60" t="s">
        <v>11</v>
      </c>
      <c r="G73" s="60"/>
      <c r="H73" s="4"/>
      <c r="I73" s="4"/>
      <c r="J73" s="4"/>
      <c r="K73" s="62" t="str">
        <f>IF(AND(I73&gt;H73,J73=""),"HW",IF(AND(I73&gt;H73,OR(J73="SO",J73="OT")),"HWOT",IF(AND(H73&gt;I73,J73=""),"AW",IF(AND(H73&gt;I73,OR(J73="SO",J73="OT")),"AWOT",""))))</f>
        <v/>
      </c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</row>
    <row r="74" spans="1:52" ht="15" thickBot="1">
      <c r="A74" s="60">
        <v>70</v>
      </c>
      <c r="B74" s="61">
        <v>45843</v>
      </c>
      <c r="C74" s="60" t="str">
        <f t="shared" si="5"/>
        <v>Saturday</v>
      </c>
      <c r="D74" s="60" t="s">
        <v>66</v>
      </c>
      <c r="E74" s="60" t="s">
        <v>64</v>
      </c>
      <c r="F74" s="60" t="s">
        <v>11</v>
      </c>
      <c r="G74" s="60"/>
      <c r="H74" s="4"/>
      <c r="I74" s="4"/>
      <c r="J74" s="4"/>
      <c r="K74" s="62" t="str">
        <f>IF(AND(I74&gt;H74,J74=""),"HW",IF(AND(I74&gt;H74,OR(J74="SO",J74="OT")),"HWOT",IF(AND(H74&gt;I74,J74=""),"AW",IF(AND(H74&gt;I74,OR(J74="SO",J74="OT")),"AWOT",""))))</f>
        <v/>
      </c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</row>
    <row r="75" spans="1:52" ht="15" thickBot="1">
      <c r="A75" s="60">
        <v>71</v>
      </c>
      <c r="B75" s="61">
        <v>45843</v>
      </c>
      <c r="C75" s="60" t="str">
        <f t="shared" si="5"/>
        <v>Saturday</v>
      </c>
      <c r="D75" s="60" t="s">
        <v>63</v>
      </c>
      <c r="E75" s="60" t="s">
        <v>62</v>
      </c>
      <c r="F75" s="60" t="s">
        <v>74</v>
      </c>
      <c r="G75" s="60"/>
      <c r="H75" s="4"/>
      <c r="I75" s="4"/>
      <c r="J75" s="4"/>
      <c r="K75" s="62" t="str">
        <f>IF(AND(I75&gt;H75,J75=""),"HW",IF(AND(I75&gt;H75,OR(J75="SO",J75="OT")),"HWOT",IF(AND(H75&gt;I75,J75=""),"AW",IF(AND(H75&gt;I75,OR(J75="SO",J75="OT")),"AWOT",""))))</f>
        <v/>
      </c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</row>
    <row r="76" spans="1:52" ht="15" thickBot="1">
      <c r="A76" s="60">
        <v>72</v>
      </c>
      <c r="B76" s="61">
        <v>45843</v>
      </c>
      <c r="C76" s="60" t="str">
        <f t="shared" si="5"/>
        <v>Saturday</v>
      </c>
      <c r="D76" s="60" t="s">
        <v>61</v>
      </c>
      <c r="E76" s="60" t="s">
        <v>60</v>
      </c>
      <c r="F76" s="60" t="s">
        <v>15</v>
      </c>
      <c r="G76" s="60"/>
      <c r="H76" s="4"/>
      <c r="I76" s="4"/>
      <c r="J76" s="4"/>
      <c r="K76" s="62" t="str">
        <f>IF(AND(I76&gt;H76,J76=""),"HW",IF(AND(I76&gt;H76,OR(J76="SO",J76="OT")),"HWOT",IF(AND(H76&gt;I76,J76=""),"AW",IF(AND(H76&gt;I76,OR(J76="SO",J76="OT")),"AWOT",""))))</f>
        <v/>
      </c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</row>
    <row r="77" spans="1:52" ht="15" thickBot="1">
      <c r="A77" s="60">
        <v>73</v>
      </c>
      <c r="B77" s="61">
        <v>45844</v>
      </c>
      <c r="C77" s="60" t="str">
        <f t="shared" si="5"/>
        <v>Sunday</v>
      </c>
      <c r="D77" s="60" t="s">
        <v>66</v>
      </c>
      <c r="E77" s="60" t="s">
        <v>65</v>
      </c>
      <c r="F77" s="60" t="s">
        <v>11</v>
      </c>
      <c r="G77" s="60"/>
      <c r="H77" s="4"/>
      <c r="I77" s="4"/>
      <c r="J77" s="4"/>
      <c r="K77" s="62" t="str">
        <f t="shared" si="7"/>
        <v/>
      </c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</row>
    <row r="78" spans="1:52" ht="15" thickBot="1">
      <c r="A78" s="60">
        <v>74</v>
      </c>
      <c r="B78" s="61">
        <v>45844</v>
      </c>
      <c r="C78" s="60" t="str">
        <f t="shared" si="5"/>
        <v>Sunday</v>
      </c>
      <c r="D78" s="60" t="s">
        <v>61</v>
      </c>
      <c r="E78" s="60" t="s">
        <v>60</v>
      </c>
      <c r="F78" s="60" t="s">
        <v>15</v>
      </c>
      <c r="G78" s="60"/>
      <c r="H78" s="4"/>
      <c r="I78" s="4"/>
      <c r="J78" s="4"/>
      <c r="K78" s="62" t="str">
        <f>IF(AND(I78&gt;H78,J78=""),"HW",IF(AND(I78&gt;H78,OR(J78="SO",J78="OT")),"HWOT",IF(AND(H78&gt;I78,J78=""),"AW",IF(AND(H78&gt;I78,OR(J78="SO",J78="OT")),"AWOT",""))))</f>
        <v/>
      </c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</row>
    <row r="79" spans="1:52" ht="15" thickBot="1">
      <c r="A79" s="60">
        <v>75</v>
      </c>
      <c r="B79" s="61">
        <v>45850</v>
      </c>
      <c r="C79" s="60" t="str">
        <f t="shared" si="5"/>
        <v>Saturday</v>
      </c>
      <c r="D79" s="60" t="s">
        <v>61</v>
      </c>
      <c r="E79" s="60" t="s">
        <v>66</v>
      </c>
      <c r="F79" s="60" t="s">
        <v>18</v>
      </c>
      <c r="G79" s="60"/>
      <c r="H79" s="4"/>
      <c r="I79" s="4"/>
      <c r="J79" s="4"/>
      <c r="K79" s="62" t="str">
        <f t="shared" si="7"/>
        <v/>
      </c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</row>
    <row r="80" spans="1:52" ht="15" thickBot="1">
      <c r="A80" s="60">
        <v>76</v>
      </c>
      <c r="B80" s="61">
        <v>45850</v>
      </c>
      <c r="C80" s="60" t="str">
        <f t="shared" si="5"/>
        <v>Saturday</v>
      </c>
      <c r="D80" s="60" t="s">
        <v>65</v>
      </c>
      <c r="E80" s="60" t="s">
        <v>62</v>
      </c>
      <c r="F80" s="60" t="s">
        <v>74</v>
      </c>
      <c r="G80" s="60"/>
      <c r="H80" s="4"/>
      <c r="I80" s="4"/>
      <c r="J80" s="4"/>
      <c r="K80" s="62" t="str">
        <f t="shared" si="7"/>
        <v/>
      </c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</row>
    <row r="81" spans="1:52" ht="15" thickBot="1">
      <c r="A81" s="60">
        <v>77</v>
      </c>
      <c r="B81" s="61">
        <v>45850</v>
      </c>
      <c r="C81" s="60" t="str">
        <f t="shared" si="5"/>
        <v>Saturday</v>
      </c>
      <c r="D81" s="60" t="s">
        <v>63</v>
      </c>
      <c r="E81" s="60" t="s">
        <v>67</v>
      </c>
      <c r="F81" s="60" t="s">
        <v>12</v>
      </c>
      <c r="G81" s="60"/>
      <c r="H81" s="4"/>
      <c r="I81" s="4"/>
      <c r="J81" s="4"/>
      <c r="K81" s="62" t="str">
        <f t="shared" si="7"/>
        <v/>
      </c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</row>
    <row r="82" spans="1:52" ht="15" thickBot="1">
      <c r="A82" s="60">
        <v>78</v>
      </c>
      <c r="B82" s="61">
        <v>45851</v>
      </c>
      <c r="C82" s="60" t="str">
        <f t="shared" si="5"/>
        <v>Sunday</v>
      </c>
      <c r="D82" s="60" t="s">
        <v>61</v>
      </c>
      <c r="E82" s="60" t="s">
        <v>66</v>
      </c>
      <c r="F82" s="60" t="s">
        <v>18</v>
      </c>
      <c r="G82" s="60"/>
      <c r="H82" s="4"/>
      <c r="I82" s="4"/>
      <c r="J82" s="4"/>
      <c r="K82" s="62" t="str">
        <f t="shared" si="7"/>
        <v/>
      </c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</row>
    <row r="83" spans="1:52" ht="15" thickBot="1">
      <c r="A83" s="60">
        <v>79</v>
      </c>
      <c r="B83" s="61">
        <v>45851</v>
      </c>
      <c r="C83" s="60" t="str">
        <f t="shared" si="5"/>
        <v>Sunday</v>
      </c>
      <c r="D83" s="60" t="s">
        <v>65</v>
      </c>
      <c r="E83" s="60" t="s">
        <v>62</v>
      </c>
      <c r="F83" s="60" t="s">
        <v>74</v>
      </c>
      <c r="G83" s="60"/>
      <c r="H83" s="4"/>
      <c r="I83" s="4"/>
      <c r="J83" s="4"/>
      <c r="K83" s="62" t="str">
        <f t="shared" si="7"/>
        <v/>
      </c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</row>
    <row r="84" spans="1:52" ht="15" thickBot="1">
      <c r="A84" s="60">
        <v>80</v>
      </c>
      <c r="B84" s="61">
        <v>45851</v>
      </c>
      <c r="C84" s="60" t="str">
        <f t="shared" si="5"/>
        <v>Sunday</v>
      </c>
      <c r="D84" s="60" t="s">
        <v>63</v>
      </c>
      <c r="E84" s="60" t="s">
        <v>67</v>
      </c>
      <c r="F84" s="60" t="s">
        <v>12</v>
      </c>
      <c r="G84" s="60"/>
      <c r="H84" s="4"/>
      <c r="I84" s="4"/>
      <c r="J84" s="4"/>
      <c r="K84" s="62" t="str">
        <f t="shared" si="7"/>
        <v/>
      </c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</row>
    <row r="85" spans="1:52" ht="15" thickBot="1">
      <c r="A85" s="60">
        <v>81</v>
      </c>
      <c r="B85" s="61">
        <v>45857</v>
      </c>
      <c r="C85" s="60" t="str">
        <f t="shared" si="5"/>
        <v>Saturday</v>
      </c>
      <c r="D85" s="60" t="s">
        <v>67</v>
      </c>
      <c r="E85" s="60" t="s">
        <v>66</v>
      </c>
      <c r="F85" s="60" t="s">
        <v>18</v>
      </c>
      <c r="G85" s="60"/>
      <c r="H85" s="4"/>
      <c r="I85" s="4"/>
      <c r="J85" s="4"/>
      <c r="K85" s="62" t="str">
        <f t="shared" si="7"/>
        <v/>
      </c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</row>
    <row r="86" spans="1:52" ht="15" thickBot="1">
      <c r="A86" s="60">
        <v>82</v>
      </c>
      <c r="B86" s="61">
        <v>45857</v>
      </c>
      <c r="C86" s="60" t="str">
        <f t="shared" si="5"/>
        <v>Saturday</v>
      </c>
      <c r="D86" s="60" t="s">
        <v>64</v>
      </c>
      <c r="E86" s="60" t="s">
        <v>62</v>
      </c>
      <c r="F86" s="60" t="s">
        <v>74</v>
      </c>
      <c r="G86" s="60"/>
      <c r="H86" s="4"/>
      <c r="I86" s="4"/>
      <c r="J86" s="4"/>
      <c r="K86" s="62" t="str">
        <f>IF(AND(I86&gt;H86,J86=""),"HW",IF(AND(I86&gt;H86,OR(J86="SO",J86="OT")),"HWOT",IF(AND(H86&gt;I86,J86=""),"AW",IF(AND(H86&gt;I86,OR(J86="SO",J86="OT")),"AWOT",""))))</f>
        <v/>
      </c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</row>
    <row r="87" spans="1:52" ht="15" thickBot="1">
      <c r="A87" s="60">
        <v>83</v>
      </c>
      <c r="B87" s="61">
        <v>45857</v>
      </c>
      <c r="C87" s="60" t="str">
        <f t="shared" si="5"/>
        <v>Saturday</v>
      </c>
      <c r="D87" s="60" t="s">
        <v>65</v>
      </c>
      <c r="E87" s="60" t="s">
        <v>60</v>
      </c>
      <c r="F87" s="60" t="s">
        <v>15</v>
      </c>
      <c r="G87" s="60"/>
      <c r="H87" s="4"/>
      <c r="I87" s="4"/>
      <c r="J87" s="4"/>
      <c r="K87" s="62" t="str">
        <f t="shared" si="7"/>
        <v/>
      </c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</row>
    <row r="88" spans="1:52" ht="15" thickBot="1">
      <c r="A88" s="60">
        <v>84</v>
      </c>
      <c r="B88" s="61">
        <v>45858</v>
      </c>
      <c r="C88" s="60" t="str">
        <f t="shared" si="5"/>
        <v>Sunday</v>
      </c>
      <c r="D88" s="60" t="s">
        <v>67</v>
      </c>
      <c r="E88" s="60" t="s">
        <v>63</v>
      </c>
      <c r="F88" s="60" t="s">
        <v>10</v>
      </c>
      <c r="G88" s="60" t="str">
        <f t="shared" si="6"/>
        <v/>
      </c>
      <c r="H88" s="4"/>
      <c r="I88" s="4"/>
      <c r="J88" s="4"/>
      <c r="K88" s="62" t="str">
        <f t="shared" si="7"/>
        <v/>
      </c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</row>
    <row r="89" spans="1:52" ht="15" thickBot="1">
      <c r="A89" s="60">
        <v>85</v>
      </c>
      <c r="B89" s="61">
        <v>45858</v>
      </c>
      <c r="C89" s="60" t="str">
        <f t="shared" si="5"/>
        <v>Sunday</v>
      </c>
      <c r="D89" s="60" t="s">
        <v>64</v>
      </c>
      <c r="E89" s="60" t="s">
        <v>62</v>
      </c>
      <c r="F89" s="60" t="s">
        <v>74</v>
      </c>
      <c r="G89" s="60" t="str">
        <f t="shared" si="6"/>
        <v/>
      </c>
      <c r="H89" s="4"/>
      <c r="I89" s="4"/>
      <c r="J89" s="4"/>
      <c r="K89" s="62" t="str">
        <f t="shared" si="7"/>
        <v/>
      </c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</row>
    <row r="90" spans="1:52" ht="15" thickBot="1">
      <c r="A90" s="60">
        <v>86</v>
      </c>
      <c r="B90" s="61">
        <v>45858</v>
      </c>
      <c r="C90" s="60" t="str">
        <f t="shared" si="5"/>
        <v>Sunday</v>
      </c>
      <c r="D90" s="60" t="s">
        <v>65</v>
      </c>
      <c r="E90" s="60" t="s">
        <v>60</v>
      </c>
      <c r="F90" s="60" t="s">
        <v>15</v>
      </c>
      <c r="G90" s="60" t="str">
        <f t="shared" si="6"/>
        <v/>
      </c>
      <c r="H90" s="4"/>
      <c r="I90" s="4"/>
      <c r="J90" s="4"/>
      <c r="K90" s="62" t="str">
        <f t="shared" si="7"/>
        <v/>
      </c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</row>
    <row r="91" spans="1:52" ht="15" thickBot="1">
      <c r="A91" s="60">
        <v>87</v>
      </c>
      <c r="B91" s="61">
        <v>45864</v>
      </c>
      <c r="C91" s="60" t="str">
        <f t="shared" si="5"/>
        <v>Saturday</v>
      </c>
      <c r="D91" s="60" t="s">
        <v>60</v>
      </c>
      <c r="E91" s="60" t="s">
        <v>61</v>
      </c>
      <c r="F91" s="60" t="s">
        <v>14</v>
      </c>
      <c r="G91" s="60" t="str">
        <f t="shared" si="6"/>
        <v/>
      </c>
      <c r="H91" s="4"/>
      <c r="I91" s="4"/>
      <c r="J91" s="4"/>
      <c r="K91" s="62" t="str">
        <f t="shared" si="7"/>
        <v/>
      </c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</row>
    <row r="92" spans="1:52" ht="15" thickBot="1">
      <c r="A92" s="60">
        <v>88</v>
      </c>
      <c r="B92" s="61">
        <v>45864</v>
      </c>
      <c r="C92" s="60" t="str">
        <f t="shared" si="5"/>
        <v>Saturday</v>
      </c>
      <c r="D92" s="60" t="s">
        <v>66</v>
      </c>
      <c r="E92" s="60" t="s">
        <v>65</v>
      </c>
      <c r="F92" s="60" t="s">
        <v>11</v>
      </c>
      <c r="G92" s="60" t="str">
        <f t="shared" si="6"/>
        <v/>
      </c>
      <c r="H92" s="4"/>
      <c r="I92" s="4"/>
      <c r="J92" s="4"/>
      <c r="K92" s="62" t="str">
        <f t="shared" si="7"/>
        <v/>
      </c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</row>
    <row r="93" spans="1:52" ht="15" thickBot="1">
      <c r="A93" s="60">
        <v>89</v>
      </c>
      <c r="B93" s="61">
        <v>45865</v>
      </c>
      <c r="C93" s="60" t="str">
        <f t="shared" si="5"/>
        <v>Sunday</v>
      </c>
      <c r="D93" s="60" t="s">
        <v>66</v>
      </c>
      <c r="E93" s="60" t="s">
        <v>64</v>
      </c>
      <c r="F93" s="60" t="s">
        <v>11</v>
      </c>
      <c r="G93" s="60" t="str">
        <f t="shared" si="6"/>
        <v/>
      </c>
      <c r="H93" s="4"/>
      <c r="I93" s="4"/>
      <c r="J93" s="4"/>
      <c r="K93" s="62" t="str">
        <f t="shared" si="7"/>
        <v/>
      </c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</row>
    <row r="94" spans="1:52" ht="15" thickBot="1">
      <c r="A94" s="60">
        <v>90</v>
      </c>
      <c r="B94" s="61">
        <v>45865</v>
      </c>
      <c r="C94" s="60" t="str">
        <f t="shared" si="5"/>
        <v>Sunday</v>
      </c>
      <c r="D94" s="60" t="s">
        <v>60</v>
      </c>
      <c r="E94" s="60" t="s">
        <v>61</v>
      </c>
      <c r="F94" s="60" t="s">
        <v>14</v>
      </c>
      <c r="G94" s="60" t="str">
        <f t="shared" si="6"/>
        <v/>
      </c>
      <c r="H94" s="4"/>
      <c r="I94" s="4"/>
      <c r="J94" s="4"/>
      <c r="K94" s="62" t="str">
        <f t="shared" si="7"/>
        <v/>
      </c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</row>
    <row r="95" spans="1:52" ht="15" thickBot="1">
      <c r="A95" s="60">
        <v>91</v>
      </c>
      <c r="B95" s="61">
        <v>45871</v>
      </c>
      <c r="C95" s="60" t="str">
        <f t="shared" si="5"/>
        <v>Saturday</v>
      </c>
      <c r="D95" s="60" t="s">
        <v>66</v>
      </c>
      <c r="E95" s="60" t="s">
        <v>63</v>
      </c>
      <c r="F95" s="60" t="s">
        <v>10</v>
      </c>
      <c r="G95" s="60" t="str">
        <f t="shared" si="6"/>
        <v/>
      </c>
      <c r="H95" s="4"/>
      <c r="I95" s="4"/>
      <c r="J95" s="4"/>
      <c r="K95" s="62" t="str">
        <f t="shared" si="7"/>
        <v/>
      </c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</row>
    <row r="96" spans="1:52" ht="15" thickBot="1">
      <c r="A96" s="60">
        <v>92</v>
      </c>
      <c r="B96" s="61">
        <v>45871</v>
      </c>
      <c r="C96" s="60" t="str">
        <f t="shared" si="5"/>
        <v>Saturday</v>
      </c>
      <c r="D96" s="60" t="s">
        <v>61</v>
      </c>
      <c r="E96" s="60" t="s">
        <v>65</v>
      </c>
      <c r="F96" s="60" t="s">
        <v>11</v>
      </c>
      <c r="G96" s="60" t="str">
        <f t="shared" si="6"/>
        <v/>
      </c>
      <c r="H96" s="4"/>
      <c r="I96" s="4"/>
      <c r="J96" s="4"/>
      <c r="K96" s="62" t="str">
        <f t="shared" si="7"/>
        <v/>
      </c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</row>
    <row r="97" spans="1:52" ht="15" thickBot="1">
      <c r="A97" s="60">
        <v>93</v>
      </c>
      <c r="B97" s="61">
        <v>45871</v>
      </c>
      <c r="C97" s="60" t="str">
        <f t="shared" si="5"/>
        <v>Saturday</v>
      </c>
      <c r="D97" s="60" t="s">
        <v>62</v>
      </c>
      <c r="E97" s="60" t="s">
        <v>67</v>
      </c>
      <c r="F97" s="60" t="s">
        <v>12</v>
      </c>
      <c r="G97" s="60" t="str">
        <f t="shared" si="6"/>
        <v/>
      </c>
      <c r="H97" s="4"/>
      <c r="I97" s="4"/>
      <c r="J97" s="4"/>
      <c r="K97" s="62" t="str">
        <f t="shared" si="7"/>
        <v/>
      </c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</row>
    <row r="98" spans="1:52" ht="15" thickBot="1">
      <c r="A98" s="60">
        <v>94</v>
      </c>
      <c r="B98" s="61">
        <v>45872</v>
      </c>
      <c r="C98" s="60" t="str">
        <f t="shared" si="5"/>
        <v>Sunday</v>
      </c>
      <c r="D98" s="60" t="s">
        <v>61</v>
      </c>
      <c r="E98" s="60" t="s">
        <v>64</v>
      </c>
      <c r="F98" s="60" t="s">
        <v>11</v>
      </c>
      <c r="G98" s="60" t="str">
        <f t="shared" si="6"/>
        <v/>
      </c>
      <c r="H98" s="4"/>
      <c r="I98" s="4"/>
      <c r="J98" s="4"/>
      <c r="K98" s="62" t="str">
        <f t="shared" si="7"/>
        <v/>
      </c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</row>
    <row r="99" spans="1:52" ht="15" thickBot="1">
      <c r="A99" s="60">
        <v>95</v>
      </c>
      <c r="B99" s="61">
        <v>45872</v>
      </c>
      <c r="C99" s="60" t="str">
        <f t="shared" si="5"/>
        <v>Sunday</v>
      </c>
      <c r="D99" s="60" t="s">
        <v>62</v>
      </c>
      <c r="E99" s="60" t="s">
        <v>67</v>
      </c>
      <c r="F99" s="60" t="s">
        <v>12</v>
      </c>
      <c r="G99" s="60" t="str">
        <f t="shared" si="6"/>
        <v/>
      </c>
      <c r="H99" s="4"/>
      <c r="I99" s="4"/>
      <c r="J99" s="4"/>
      <c r="K99" s="62" t="str">
        <f t="shared" si="7"/>
        <v/>
      </c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</row>
    <row r="100" spans="1:52" ht="15" thickBot="1">
      <c r="A100" s="60">
        <v>96</v>
      </c>
      <c r="B100" s="61">
        <v>45878</v>
      </c>
      <c r="C100" s="60" t="str">
        <f t="shared" si="5"/>
        <v>Saturday</v>
      </c>
      <c r="D100" s="60" t="s">
        <v>60</v>
      </c>
      <c r="E100" s="60" t="s">
        <v>66</v>
      </c>
      <c r="F100" s="60" t="s">
        <v>18</v>
      </c>
      <c r="G100" s="60" t="str">
        <f t="shared" si="6"/>
        <v/>
      </c>
      <c r="H100" s="4"/>
      <c r="I100" s="4"/>
      <c r="J100" s="4"/>
      <c r="K100" s="62" t="str">
        <f t="shared" si="7"/>
        <v/>
      </c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</row>
    <row r="101" spans="1:52" ht="15" thickBot="1">
      <c r="A101" s="60">
        <v>97</v>
      </c>
      <c r="B101" s="61">
        <v>45878</v>
      </c>
      <c r="C101" s="60" t="str">
        <f t="shared" ref="C101:C116" si="8">IF(WEEKDAY(B101)=7,"Saturday",IF(WEEKDAY(B101)=1,"Sunday",IF(WEEKDAY(B101)=6,"Friday","PROBLEM")))</f>
        <v>Saturday</v>
      </c>
      <c r="D101" s="60" t="s">
        <v>63</v>
      </c>
      <c r="E101" s="60" t="s">
        <v>62</v>
      </c>
      <c r="F101" s="60" t="s">
        <v>74</v>
      </c>
      <c r="G101" s="60" t="str">
        <f t="shared" si="6"/>
        <v/>
      </c>
      <c r="H101" s="4"/>
      <c r="I101" s="4"/>
      <c r="J101" s="4"/>
      <c r="K101" s="62" t="str">
        <f t="shared" ref="K101:K132" si="9">IF(AND(I101&gt;H101,J101=""),"HW",IF(AND(I101&gt;H101,OR(J101="SO",J101="OT")),"HWOT",IF(AND(H101&gt;I101,J101=""),"AW",IF(AND(H101&gt;I101,OR(J101="SO",J101="OT")),"AWOT",""))))</f>
        <v/>
      </c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</row>
    <row r="102" spans="1:52" ht="15" thickBot="1">
      <c r="A102" s="60">
        <v>98</v>
      </c>
      <c r="B102" s="61">
        <v>45879</v>
      </c>
      <c r="C102" s="60" t="str">
        <f t="shared" si="8"/>
        <v>Sunday</v>
      </c>
      <c r="D102" s="60" t="s">
        <v>60</v>
      </c>
      <c r="E102" s="60" t="s">
        <v>63</v>
      </c>
      <c r="F102" s="60" t="s">
        <v>10</v>
      </c>
      <c r="G102" s="60" t="str">
        <f t="shared" si="6"/>
        <v/>
      </c>
      <c r="H102" s="4"/>
      <c r="I102" s="4"/>
      <c r="J102" s="4"/>
      <c r="K102" s="62" t="str">
        <f t="shared" si="9"/>
        <v/>
      </c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</row>
    <row r="103" spans="1:52" ht="15" thickBot="1">
      <c r="A103" s="60">
        <v>99</v>
      </c>
      <c r="B103" s="61">
        <v>45879</v>
      </c>
      <c r="C103" s="60" t="str">
        <f t="shared" si="8"/>
        <v>Sunday</v>
      </c>
      <c r="D103" s="60" t="s">
        <v>66</v>
      </c>
      <c r="E103" s="60" t="s">
        <v>62</v>
      </c>
      <c r="F103" s="60" t="s">
        <v>74</v>
      </c>
      <c r="G103" s="60" t="str">
        <f t="shared" si="6"/>
        <v/>
      </c>
      <c r="H103" s="4"/>
      <c r="I103" s="4"/>
      <c r="J103" s="4"/>
      <c r="K103" s="62" t="str">
        <f t="shared" si="9"/>
        <v/>
      </c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</row>
    <row r="104" spans="1:52" ht="15" thickBot="1">
      <c r="A104" s="60">
        <v>100</v>
      </c>
      <c r="B104" s="61">
        <v>45885</v>
      </c>
      <c r="C104" s="60" t="str">
        <f t="shared" si="8"/>
        <v>Saturday</v>
      </c>
      <c r="D104" s="60" t="s">
        <v>61</v>
      </c>
      <c r="E104" s="60" t="s">
        <v>63</v>
      </c>
      <c r="F104" s="60" t="s">
        <v>10</v>
      </c>
      <c r="G104" s="60" t="str">
        <f t="shared" si="6"/>
        <v/>
      </c>
      <c r="H104" s="4"/>
      <c r="I104" s="4"/>
      <c r="J104" s="4"/>
      <c r="K104" s="62" t="str">
        <f t="shared" si="9"/>
        <v/>
      </c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</row>
    <row r="105" spans="1:52" ht="15" thickBot="1">
      <c r="A105" s="60">
        <v>101</v>
      </c>
      <c r="B105" s="61">
        <v>45885</v>
      </c>
      <c r="C105" s="60" t="str">
        <f t="shared" si="8"/>
        <v>Saturday</v>
      </c>
      <c r="D105" s="60" t="s">
        <v>62</v>
      </c>
      <c r="E105" s="60" t="s">
        <v>65</v>
      </c>
      <c r="F105" s="60" t="s">
        <v>11</v>
      </c>
      <c r="G105" s="60" t="str">
        <f t="shared" si="6"/>
        <v/>
      </c>
      <c r="H105" s="4"/>
      <c r="I105" s="4"/>
      <c r="J105" s="4"/>
      <c r="K105" s="62" t="str">
        <f t="shared" si="9"/>
        <v/>
      </c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</row>
    <row r="106" spans="1:52" ht="15" thickBot="1">
      <c r="A106" s="60">
        <v>102</v>
      </c>
      <c r="B106" s="61">
        <v>45885</v>
      </c>
      <c r="C106" s="60" t="str">
        <f t="shared" si="8"/>
        <v>Saturday</v>
      </c>
      <c r="D106" s="60" t="s">
        <v>67</v>
      </c>
      <c r="E106" s="60" t="s">
        <v>60</v>
      </c>
      <c r="F106" s="60" t="s">
        <v>15</v>
      </c>
      <c r="G106" s="60" t="str">
        <f t="shared" si="6"/>
        <v/>
      </c>
      <c r="H106" s="4"/>
      <c r="I106" s="4"/>
      <c r="J106" s="4"/>
      <c r="K106" s="62" t="str">
        <f t="shared" si="9"/>
        <v/>
      </c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</row>
    <row r="107" spans="1:52" ht="15" thickBot="1">
      <c r="A107" s="60">
        <v>103</v>
      </c>
      <c r="B107" s="61">
        <v>45886</v>
      </c>
      <c r="C107" s="60" t="str">
        <f t="shared" si="8"/>
        <v>Sunday</v>
      </c>
      <c r="D107" s="60" t="s">
        <v>62</v>
      </c>
      <c r="E107" s="60" t="s">
        <v>64</v>
      </c>
      <c r="F107" s="60" t="s">
        <v>11</v>
      </c>
      <c r="G107" s="60" t="str">
        <f t="shared" si="6"/>
        <v/>
      </c>
      <c r="H107" s="4"/>
      <c r="I107" s="4"/>
      <c r="J107" s="4"/>
      <c r="K107" s="62" t="str">
        <f t="shared" si="9"/>
        <v/>
      </c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</row>
    <row r="108" spans="1:52" ht="15" thickBot="1">
      <c r="A108" s="60">
        <v>104</v>
      </c>
      <c r="B108" s="61">
        <v>45886</v>
      </c>
      <c r="C108" s="60" t="str">
        <f t="shared" si="8"/>
        <v>Sunday</v>
      </c>
      <c r="D108" s="60" t="s">
        <v>61</v>
      </c>
      <c r="E108" s="60" t="s">
        <v>63</v>
      </c>
      <c r="F108" s="60" t="s">
        <v>10</v>
      </c>
      <c r="G108" s="60" t="str">
        <f t="shared" si="6"/>
        <v/>
      </c>
      <c r="H108" s="4"/>
      <c r="I108" s="4"/>
      <c r="J108" s="4"/>
      <c r="K108" s="62" t="str">
        <f t="shared" si="9"/>
        <v/>
      </c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</row>
    <row r="109" spans="1:52" ht="15" thickBot="1">
      <c r="A109" s="60">
        <v>105</v>
      </c>
      <c r="B109" s="61">
        <v>45886</v>
      </c>
      <c r="C109" s="60" t="str">
        <f t="shared" si="8"/>
        <v>Sunday</v>
      </c>
      <c r="D109" s="60" t="s">
        <v>67</v>
      </c>
      <c r="E109" s="60" t="s">
        <v>60</v>
      </c>
      <c r="F109" s="60" t="s">
        <v>15</v>
      </c>
      <c r="G109" s="60" t="str">
        <f t="shared" si="6"/>
        <v/>
      </c>
      <c r="H109" s="4"/>
      <c r="I109" s="4"/>
      <c r="J109" s="4"/>
      <c r="K109" s="62" t="str">
        <f t="shared" si="9"/>
        <v/>
      </c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</row>
    <row r="110" spans="1:52" ht="15" thickBot="1">
      <c r="A110" s="60">
        <v>106</v>
      </c>
      <c r="B110" s="61">
        <v>45892</v>
      </c>
      <c r="C110" s="60" t="str">
        <f t="shared" si="8"/>
        <v>Saturday</v>
      </c>
      <c r="D110" s="60" t="s">
        <v>66</v>
      </c>
      <c r="E110" s="60" t="s">
        <v>61</v>
      </c>
      <c r="F110" s="60" t="s">
        <v>14</v>
      </c>
      <c r="G110" s="60" t="str">
        <f t="shared" si="6"/>
        <v/>
      </c>
      <c r="H110" s="4"/>
      <c r="I110" s="4"/>
      <c r="J110" s="4"/>
      <c r="K110" s="62" t="str">
        <f t="shared" si="9"/>
        <v/>
      </c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</row>
    <row r="111" spans="1:52" ht="15" thickBot="1">
      <c r="A111" s="60">
        <v>107</v>
      </c>
      <c r="B111" s="61">
        <v>45892</v>
      </c>
      <c r="C111" s="60" t="str">
        <f t="shared" si="8"/>
        <v>Saturday</v>
      </c>
      <c r="D111" s="60" t="s">
        <v>60</v>
      </c>
      <c r="E111" s="60" t="s">
        <v>64</v>
      </c>
      <c r="F111" s="60" t="s">
        <v>11</v>
      </c>
      <c r="G111" s="60" t="str">
        <f t="shared" si="6"/>
        <v/>
      </c>
      <c r="H111" s="4"/>
      <c r="I111" s="4"/>
      <c r="J111" s="4"/>
      <c r="K111" s="62" t="str">
        <f t="shared" si="9"/>
        <v/>
      </c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</row>
    <row r="112" spans="1:52" ht="15" thickBot="1">
      <c r="A112" s="60">
        <v>108</v>
      </c>
      <c r="B112" s="61">
        <v>45892</v>
      </c>
      <c r="C112" s="60" t="str">
        <f t="shared" si="8"/>
        <v>Saturday</v>
      </c>
      <c r="D112" s="60" t="s">
        <v>65</v>
      </c>
      <c r="E112" s="60" t="s">
        <v>67</v>
      </c>
      <c r="F112" s="60" t="s">
        <v>12</v>
      </c>
      <c r="G112" s="60" t="str">
        <f t="shared" si="6"/>
        <v/>
      </c>
      <c r="H112" s="4"/>
      <c r="I112" s="4"/>
      <c r="J112" s="4"/>
      <c r="K112" s="62" t="str">
        <f t="shared" si="9"/>
        <v/>
      </c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</row>
    <row r="113" spans="1:52" ht="15" thickBot="1">
      <c r="A113" s="60">
        <v>109</v>
      </c>
      <c r="B113" s="61">
        <v>45893</v>
      </c>
      <c r="C113" s="60" t="str">
        <f t="shared" si="8"/>
        <v>Sunday</v>
      </c>
      <c r="D113" s="60" t="s">
        <v>60</v>
      </c>
      <c r="E113" s="60" t="s">
        <v>64</v>
      </c>
      <c r="F113" s="60" t="s">
        <v>11</v>
      </c>
      <c r="G113" s="60" t="str">
        <f t="shared" si="6"/>
        <v/>
      </c>
      <c r="H113" s="4"/>
      <c r="I113" s="4"/>
      <c r="J113" s="4"/>
      <c r="K113" s="62" t="str">
        <f t="shared" si="9"/>
        <v/>
      </c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</row>
    <row r="114" spans="1:52" ht="15" thickBot="1">
      <c r="A114" s="60">
        <v>110</v>
      </c>
      <c r="B114" s="61">
        <v>45893</v>
      </c>
      <c r="C114" s="60" t="str">
        <f t="shared" si="8"/>
        <v>Sunday</v>
      </c>
      <c r="D114" s="60" t="s">
        <v>62</v>
      </c>
      <c r="E114" s="60" t="s">
        <v>63</v>
      </c>
      <c r="F114" s="60" t="s">
        <v>10</v>
      </c>
      <c r="G114" s="60" t="str">
        <f t="shared" si="6"/>
        <v/>
      </c>
      <c r="H114" s="4"/>
      <c r="I114" s="4"/>
      <c r="J114" s="4"/>
      <c r="K114" s="62" t="str">
        <f t="shared" si="9"/>
        <v/>
      </c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</row>
    <row r="115" spans="1:52" ht="15" thickBot="1">
      <c r="A115" s="60">
        <v>111</v>
      </c>
      <c r="B115" s="61">
        <v>45893</v>
      </c>
      <c r="C115" s="60" t="str">
        <f t="shared" si="8"/>
        <v>Sunday</v>
      </c>
      <c r="D115" s="60" t="s">
        <v>66</v>
      </c>
      <c r="E115" s="60" t="s">
        <v>61</v>
      </c>
      <c r="F115" s="60" t="s">
        <v>14</v>
      </c>
      <c r="G115" s="60" t="str">
        <f t="shared" si="6"/>
        <v/>
      </c>
      <c r="H115" s="4"/>
      <c r="I115" s="4"/>
      <c r="J115" s="4"/>
      <c r="K115" s="62" t="str">
        <f t="shared" si="9"/>
        <v/>
      </c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</row>
    <row r="116" spans="1:52" ht="15" thickBot="1">
      <c r="A116" s="60">
        <v>112</v>
      </c>
      <c r="B116" s="61">
        <v>45893</v>
      </c>
      <c r="C116" s="60" t="str">
        <f t="shared" si="8"/>
        <v>Sunday</v>
      </c>
      <c r="D116" s="60" t="s">
        <v>65</v>
      </c>
      <c r="E116" s="60" t="s">
        <v>67</v>
      </c>
      <c r="F116" s="60" t="s">
        <v>12</v>
      </c>
      <c r="G116" s="60" t="str">
        <f t="shared" si="6"/>
        <v/>
      </c>
      <c r="H116" s="4"/>
      <c r="I116" s="4"/>
      <c r="J116" s="4"/>
      <c r="K116" s="62" t="str">
        <f t="shared" si="9"/>
        <v/>
      </c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</row>
    <row r="117" spans="1:52" ht="15" thickBot="1">
      <c r="A117" s="60"/>
      <c r="B117" s="61"/>
      <c r="C117" s="60"/>
      <c r="D117" s="60"/>
      <c r="E117" s="60"/>
      <c r="F117" s="60"/>
      <c r="G117" s="60"/>
      <c r="H117" s="4"/>
      <c r="I117" s="4"/>
      <c r="J117" s="4"/>
      <c r="K117" s="62" t="str">
        <f t="shared" si="9"/>
        <v/>
      </c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</row>
    <row r="118" spans="1:52" ht="15" thickBot="1">
      <c r="A118" s="60"/>
      <c r="B118" s="61"/>
      <c r="C118" s="60"/>
      <c r="D118" s="60"/>
      <c r="E118" s="60"/>
      <c r="F118" s="60"/>
      <c r="G118" s="60"/>
      <c r="H118" s="4"/>
      <c r="I118" s="4"/>
      <c r="J118" s="4"/>
      <c r="K118" s="62" t="str">
        <f t="shared" si="9"/>
        <v/>
      </c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</row>
    <row r="119" spans="1:52" ht="15" thickBot="1">
      <c r="A119" s="60"/>
      <c r="B119" s="61"/>
      <c r="C119" s="60"/>
      <c r="D119" s="60"/>
      <c r="E119" s="60"/>
      <c r="F119" s="60"/>
      <c r="G119" s="60"/>
      <c r="H119" s="4"/>
      <c r="I119" s="4"/>
      <c r="J119" s="4"/>
      <c r="K119" s="62" t="str">
        <f t="shared" si="9"/>
        <v/>
      </c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</row>
    <row r="120" spans="1:52" ht="15" thickBot="1">
      <c r="A120" s="60"/>
      <c r="B120" s="61"/>
      <c r="C120" s="60"/>
      <c r="D120" s="60"/>
      <c r="E120" s="60"/>
      <c r="F120" s="60"/>
      <c r="G120" s="60"/>
      <c r="H120" s="4"/>
      <c r="I120" s="4"/>
      <c r="J120" s="4"/>
      <c r="K120" s="62" t="str">
        <f t="shared" si="9"/>
        <v/>
      </c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</row>
    <row r="121" spans="1:52" ht="15" thickBot="1">
      <c r="A121" s="60"/>
      <c r="B121" s="61"/>
      <c r="C121" s="60"/>
      <c r="D121" s="60"/>
      <c r="E121" s="60"/>
      <c r="F121" s="60"/>
      <c r="G121" s="60"/>
      <c r="H121" s="4"/>
      <c r="I121" s="4"/>
      <c r="J121" s="4"/>
      <c r="K121" s="62" t="str">
        <f t="shared" si="9"/>
        <v/>
      </c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</row>
    <row r="122" spans="1:52" ht="15" thickBot="1">
      <c r="A122" s="60"/>
      <c r="B122" s="61"/>
      <c r="C122" s="60"/>
      <c r="D122" s="60"/>
      <c r="E122" s="60"/>
      <c r="F122" s="60"/>
      <c r="G122" s="60"/>
      <c r="H122" s="4"/>
      <c r="I122" s="4"/>
      <c r="J122" s="4"/>
      <c r="K122" s="62" t="str">
        <f t="shared" si="9"/>
        <v/>
      </c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</row>
    <row r="123" spans="1:52" ht="15" thickBot="1">
      <c r="A123" s="60"/>
      <c r="B123" s="61"/>
      <c r="C123" s="60"/>
      <c r="D123" s="60"/>
      <c r="E123" s="60"/>
      <c r="F123" s="60"/>
      <c r="G123" s="60"/>
      <c r="H123" s="4"/>
      <c r="I123" s="4"/>
      <c r="J123" s="4"/>
      <c r="K123" s="62" t="str">
        <f t="shared" si="9"/>
        <v/>
      </c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</row>
    <row r="124" spans="1:52" ht="15" thickBot="1">
      <c r="A124" s="60"/>
      <c r="B124" s="61"/>
      <c r="C124" s="60"/>
      <c r="D124" s="60"/>
      <c r="E124" s="60"/>
      <c r="F124" s="60"/>
      <c r="G124" s="60"/>
      <c r="H124" s="4"/>
      <c r="I124" s="4"/>
      <c r="J124" s="4"/>
      <c r="K124" s="62" t="str">
        <f t="shared" si="9"/>
        <v/>
      </c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</row>
    <row r="125" spans="1:52" ht="15" thickBot="1">
      <c r="A125" s="60"/>
      <c r="B125" s="61"/>
      <c r="C125" s="60"/>
      <c r="D125" s="60"/>
      <c r="E125" s="60"/>
      <c r="F125" s="60"/>
      <c r="G125" s="60"/>
      <c r="H125" s="4"/>
      <c r="I125" s="4"/>
      <c r="J125" s="4"/>
      <c r="K125" s="62" t="str">
        <f t="shared" si="9"/>
        <v/>
      </c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</row>
    <row r="126" spans="1:52" ht="15" thickBot="1">
      <c r="A126" s="60"/>
      <c r="B126" s="61"/>
      <c r="C126" s="60"/>
      <c r="D126" s="60"/>
      <c r="E126" s="60"/>
      <c r="F126" s="60"/>
      <c r="G126" s="60"/>
      <c r="H126" s="4"/>
      <c r="I126" s="4"/>
      <c r="J126" s="4"/>
      <c r="K126" s="62" t="str">
        <f t="shared" si="9"/>
        <v/>
      </c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</row>
    <row r="127" spans="1:52" ht="15" thickBot="1">
      <c r="A127" s="60"/>
      <c r="B127" s="61"/>
      <c r="C127" s="60"/>
      <c r="D127" s="60"/>
      <c r="E127" s="60"/>
      <c r="F127" s="60"/>
      <c r="G127" s="60"/>
      <c r="H127" s="4"/>
      <c r="I127" s="4"/>
      <c r="J127" s="4"/>
      <c r="K127" s="62" t="str">
        <f t="shared" si="9"/>
        <v/>
      </c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</row>
    <row r="128" spans="1:52" ht="15" thickBot="1">
      <c r="A128" s="60"/>
      <c r="B128" s="61"/>
      <c r="C128" s="60"/>
      <c r="D128" s="60"/>
      <c r="E128" s="60"/>
      <c r="F128" s="60"/>
      <c r="G128" s="60"/>
      <c r="H128" s="4"/>
      <c r="I128" s="4"/>
      <c r="J128" s="4"/>
      <c r="K128" s="62" t="str">
        <f t="shared" si="9"/>
        <v/>
      </c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</row>
    <row r="129" spans="1:52" ht="15" thickBot="1">
      <c r="A129" s="60"/>
      <c r="B129" s="61"/>
      <c r="C129" s="60"/>
      <c r="D129" s="60"/>
      <c r="E129" s="60"/>
      <c r="F129" s="60"/>
      <c r="G129" s="60"/>
      <c r="H129" s="4"/>
      <c r="I129" s="4"/>
      <c r="J129" s="4"/>
      <c r="K129" s="62" t="str">
        <f t="shared" si="9"/>
        <v/>
      </c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</row>
    <row r="130" spans="1:52" ht="15" thickBot="1">
      <c r="A130" s="60"/>
      <c r="B130" s="61"/>
      <c r="C130" s="60"/>
      <c r="D130" s="60"/>
      <c r="E130" s="60"/>
      <c r="F130" s="60"/>
      <c r="G130" s="60"/>
      <c r="H130" s="4"/>
      <c r="I130" s="4"/>
      <c r="J130" s="4"/>
      <c r="K130" s="62" t="str">
        <f t="shared" si="9"/>
        <v/>
      </c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</row>
    <row r="131" spans="1:52" ht="15" thickBot="1">
      <c r="A131" s="60"/>
      <c r="B131" s="61"/>
      <c r="C131" s="60"/>
      <c r="D131" s="60"/>
      <c r="E131" s="60"/>
      <c r="F131" s="60"/>
      <c r="G131" s="60"/>
      <c r="H131" s="4"/>
      <c r="I131" s="4"/>
      <c r="J131" s="4"/>
      <c r="K131" s="62" t="str">
        <f t="shared" si="9"/>
        <v/>
      </c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</row>
    <row r="132" spans="1:52" ht="15" thickBot="1">
      <c r="A132" s="60"/>
      <c r="B132" s="61"/>
      <c r="C132" s="60"/>
      <c r="D132" s="60"/>
      <c r="E132" s="60"/>
      <c r="F132" s="60"/>
      <c r="G132" s="60"/>
      <c r="H132" s="4"/>
      <c r="I132" s="4"/>
      <c r="J132" s="4"/>
      <c r="K132" s="62" t="str">
        <f t="shared" si="9"/>
        <v/>
      </c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</row>
    <row r="133" spans="1:52" ht="15" thickBot="1">
      <c r="A133" s="60"/>
      <c r="B133" s="61"/>
      <c r="C133" s="60"/>
      <c r="D133" s="60"/>
      <c r="E133" s="60"/>
      <c r="F133" s="60"/>
      <c r="G133" s="60"/>
      <c r="H133" s="4"/>
      <c r="I133" s="4"/>
      <c r="J133" s="4"/>
      <c r="K133" s="62" t="str">
        <f t="shared" ref="K133:K157" si="10">IF(AND(I133&gt;H133,J133=""),"HW",IF(AND(I133&gt;H133,OR(J133="SO",J133="OT")),"HWOT",IF(AND(H133&gt;I133,J133=""),"AW",IF(AND(H133&gt;I133,OR(J133="SO",J133="OT")),"AWOT",""))))</f>
        <v/>
      </c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</row>
    <row r="134" spans="1:52" ht="15" thickBot="1">
      <c r="A134" s="60"/>
      <c r="B134" s="61"/>
      <c r="C134" s="60"/>
      <c r="D134" s="60"/>
      <c r="E134" s="60"/>
      <c r="F134" s="60"/>
      <c r="G134" s="60"/>
      <c r="H134" s="4"/>
      <c r="I134" s="4"/>
      <c r="J134" s="4"/>
      <c r="K134" s="62" t="str">
        <f t="shared" si="10"/>
        <v/>
      </c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</row>
    <row r="135" spans="1:52" ht="15" thickBot="1">
      <c r="A135" s="60"/>
      <c r="B135" s="61"/>
      <c r="C135" s="60"/>
      <c r="D135" s="60"/>
      <c r="E135" s="60"/>
      <c r="F135" s="60"/>
      <c r="G135" s="60"/>
      <c r="H135" s="4"/>
      <c r="I135" s="4"/>
      <c r="J135" s="4"/>
      <c r="K135" s="62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</row>
    <row r="136" spans="1:52" ht="15" thickBot="1">
      <c r="A136" s="60"/>
      <c r="B136" s="61"/>
      <c r="C136" s="60"/>
      <c r="D136" s="60"/>
      <c r="E136" s="60"/>
      <c r="F136" s="60"/>
      <c r="G136" s="60"/>
      <c r="H136" s="4"/>
      <c r="I136" s="4"/>
      <c r="J136" s="4"/>
      <c r="K136" s="62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</row>
    <row r="137" spans="1:52" ht="15" thickBot="1">
      <c r="A137" s="60"/>
      <c r="B137" s="61"/>
      <c r="C137" s="60"/>
      <c r="D137" s="60"/>
      <c r="E137" s="60"/>
      <c r="F137" s="60"/>
      <c r="G137" s="60"/>
      <c r="H137" s="4"/>
      <c r="I137" s="4"/>
      <c r="J137" s="4"/>
      <c r="K137" s="62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</row>
    <row r="138" spans="1:52" ht="15" thickBot="1">
      <c r="A138" s="60"/>
      <c r="B138" s="61"/>
      <c r="C138" s="60"/>
      <c r="D138" s="60"/>
      <c r="E138" s="60"/>
      <c r="F138" s="60"/>
      <c r="G138" s="60"/>
      <c r="H138" s="4"/>
      <c r="I138" s="4"/>
      <c r="J138" s="4"/>
      <c r="K138" s="62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</row>
    <row r="139" spans="1:52" ht="15" thickBot="1">
      <c r="A139" s="60"/>
      <c r="B139" s="61"/>
      <c r="C139" s="60"/>
      <c r="D139" s="60"/>
      <c r="E139" s="60"/>
      <c r="F139" s="60"/>
      <c r="G139" s="60"/>
      <c r="H139" s="4"/>
      <c r="I139" s="4"/>
      <c r="J139" s="4"/>
      <c r="K139" s="62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</row>
    <row r="140" spans="1:52" ht="15" thickBot="1">
      <c r="A140" s="60"/>
      <c r="B140" s="61"/>
      <c r="C140" s="60"/>
      <c r="D140" s="60"/>
      <c r="E140" s="60"/>
      <c r="F140" s="60"/>
      <c r="G140" s="60"/>
      <c r="H140" s="4"/>
      <c r="I140" s="4"/>
      <c r="J140" s="4"/>
      <c r="K140" s="62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</row>
    <row r="141" spans="1:52" ht="15" thickBot="1">
      <c r="A141" s="60"/>
      <c r="B141" s="61"/>
      <c r="C141" s="60"/>
      <c r="D141" s="60"/>
      <c r="E141" s="60"/>
      <c r="F141" s="60"/>
      <c r="G141" s="60"/>
      <c r="H141" s="4"/>
      <c r="I141" s="4"/>
      <c r="J141" s="4"/>
      <c r="K141" s="62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</row>
    <row r="142" spans="1:52" ht="15" thickBot="1">
      <c r="A142" s="60"/>
      <c r="B142" s="61"/>
      <c r="C142" s="60"/>
      <c r="D142" s="60"/>
      <c r="E142" s="60"/>
      <c r="F142" s="60"/>
      <c r="G142" s="60"/>
      <c r="H142" s="4"/>
      <c r="I142" s="4"/>
      <c r="J142" s="4"/>
      <c r="K142" s="62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</row>
    <row r="143" spans="1:52" ht="15" thickBot="1">
      <c r="A143" s="60"/>
      <c r="B143" s="61"/>
      <c r="C143" s="60"/>
      <c r="D143" s="60"/>
      <c r="E143" s="60"/>
      <c r="F143" s="60"/>
      <c r="G143" s="60"/>
      <c r="H143" s="4"/>
      <c r="I143" s="4"/>
      <c r="J143" s="4"/>
      <c r="K143" s="62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</row>
    <row r="144" spans="1:52" ht="15" thickBot="1">
      <c r="A144" s="60"/>
      <c r="B144" s="61"/>
      <c r="C144" s="60"/>
      <c r="D144" s="60"/>
      <c r="E144" s="60"/>
      <c r="F144" s="60"/>
      <c r="G144" s="60"/>
      <c r="H144" s="4"/>
      <c r="I144" s="4"/>
      <c r="J144" s="4"/>
      <c r="K144" s="62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</row>
    <row r="145" spans="1:52" ht="15" thickBot="1">
      <c r="A145" s="60"/>
      <c r="B145" s="61"/>
      <c r="C145" s="60"/>
      <c r="D145" s="60"/>
      <c r="E145" s="60"/>
      <c r="F145" s="60"/>
      <c r="G145" s="60"/>
      <c r="H145" s="4"/>
      <c r="I145" s="4"/>
      <c r="J145" s="4"/>
      <c r="K145" s="62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</row>
    <row r="146" spans="1:52" ht="15" thickBot="1">
      <c r="A146" s="60"/>
      <c r="B146" s="61"/>
      <c r="C146" s="60"/>
      <c r="D146" s="60"/>
      <c r="E146" s="60"/>
      <c r="F146" s="60"/>
      <c r="G146" s="60"/>
      <c r="H146" s="4"/>
      <c r="I146" s="4"/>
      <c r="J146" s="4"/>
      <c r="K146" s="62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</row>
    <row r="147" spans="1:52" ht="15" thickBot="1">
      <c r="A147" s="60"/>
      <c r="B147" s="61"/>
      <c r="C147" s="60"/>
      <c r="D147" s="60"/>
      <c r="E147" s="60"/>
      <c r="F147" s="60"/>
      <c r="G147" s="60"/>
      <c r="H147" s="4"/>
      <c r="I147" s="4"/>
      <c r="J147" s="4"/>
      <c r="K147" s="62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</row>
    <row r="148" spans="1:52" ht="15" thickBot="1">
      <c r="A148" s="60"/>
      <c r="B148" s="61"/>
      <c r="C148" s="60"/>
      <c r="D148" s="60"/>
      <c r="E148" s="60"/>
      <c r="F148" s="60"/>
      <c r="G148" s="60"/>
      <c r="H148" s="4"/>
      <c r="I148" s="4"/>
      <c r="J148" s="4"/>
      <c r="K148" s="62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</row>
    <row r="149" spans="1:52" ht="15" thickBot="1">
      <c r="A149" s="60"/>
      <c r="B149" s="61"/>
      <c r="C149" s="60"/>
      <c r="D149" s="60"/>
      <c r="E149" s="60"/>
      <c r="F149" s="60"/>
      <c r="G149" s="60"/>
      <c r="H149" s="4"/>
      <c r="I149" s="4"/>
      <c r="J149" s="4"/>
      <c r="K149" s="62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</row>
    <row r="150" spans="1:52" ht="15" thickBot="1">
      <c r="A150" s="60"/>
      <c r="B150" s="61"/>
      <c r="C150" s="60"/>
      <c r="D150" s="60"/>
      <c r="E150" s="60"/>
      <c r="F150" s="60"/>
      <c r="G150" s="60"/>
      <c r="H150" s="4"/>
      <c r="I150" s="4"/>
      <c r="J150" s="4"/>
      <c r="K150" s="62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</row>
    <row r="151" spans="1:52" ht="15" thickBot="1">
      <c r="A151" s="60"/>
      <c r="B151" s="61"/>
      <c r="C151" s="60"/>
      <c r="D151" s="60"/>
      <c r="E151" s="60"/>
      <c r="F151" s="60"/>
      <c r="G151" s="60"/>
      <c r="H151" s="4"/>
      <c r="I151" s="4"/>
      <c r="J151" s="4"/>
      <c r="K151" s="62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</row>
    <row r="152" spans="1:52" ht="15" thickBot="1">
      <c r="A152" s="60"/>
      <c r="B152" s="61"/>
      <c r="C152" s="60"/>
      <c r="D152" s="60"/>
      <c r="E152" s="60"/>
      <c r="F152" s="60"/>
      <c r="G152" s="60"/>
      <c r="H152" s="4"/>
      <c r="I152" s="4"/>
      <c r="J152" s="4"/>
      <c r="K152" s="62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</row>
    <row r="153" spans="1:52" ht="15" thickBot="1">
      <c r="A153" s="60"/>
      <c r="B153" s="61"/>
      <c r="C153" s="60"/>
      <c r="D153" s="60"/>
      <c r="E153" s="60"/>
      <c r="F153" s="60"/>
      <c r="G153" s="60"/>
      <c r="H153" s="4"/>
      <c r="I153" s="4"/>
      <c r="J153" s="4"/>
      <c r="K153" s="62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</row>
    <row r="154" spans="1:52" ht="15" thickBot="1">
      <c r="A154" s="60"/>
      <c r="B154" s="61"/>
      <c r="C154" s="60"/>
      <c r="D154" s="60"/>
      <c r="E154" s="60"/>
      <c r="F154" s="60"/>
      <c r="G154" s="60"/>
      <c r="H154" s="4"/>
      <c r="I154" s="4"/>
      <c r="J154" s="4"/>
      <c r="K154" s="62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</row>
    <row r="155" spans="1:52" ht="15" thickBot="1">
      <c r="A155" s="57"/>
      <c r="B155" s="58"/>
      <c r="C155" s="58"/>
      <c r="D155" s="57"/>
      <c r="E155" s="57"/>
      <c r="F155" s="57"/>
      <c r="G155" s="57" t="str">
        <f t="shared" ref="G155:G157" si="11">IF(NOT(H155=""),1,"")</f>
        <v/>
      </c>
      <c r="H155" s="57"/>
      <c r="I155" s="57"/>
      <c r="J155" s="57"/>
      <c r="K155" s="5" t="str">
        <f t="shared" si="10"/>
        <v/>
      </c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</row>
    <row r="156" spans="1:52" ht="15" thickBot="1">
      <c r="A156" s="57"/>
      <c r="B156" s="58"/>
      <c r="C156" s="58"/>
      <c r="D156" s="57"/>
      <c r="E156" s="57"/>
      <c r="F156" s="57"/>
      <c r="G156" s="57" t="str">
        <f t="shared" si="11"/>
        <v/>
      </c>
      <c r="H156" s="57"/>
      <c r="I156" s="57"/>
      <c r="J156" s="57"/>
      <c r="K156" s="5" t="str">
        <f t="shared" si="10"/>
        <v/>
      </c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</row>
    <row r="157" spans="1:52" ht="15" thickBot="1">
      <c r="A157" s="57"/>
      <c r="B157" s="58"/>
      <c r="C157" s="58"/>
      <c r="D157" s="57"/>
      <c r="E157" s="57"/>
      <c r="F157" s="57"/>
      <c r="G157" s="57" t="str">
        <f t="shared" si="11"/>
        <v/>
      </c>
      <c r="H157" s="57"/>
      <c r="I157" s="57"/>
      <c r="J157" s="57"/>
      <c r="K157" s="5" t="str">
        <f t="shared" si="10"/>
        <v/>
      </c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</row>
    <row r="158" spans="1:5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</row>
    <row r="159" spans="1:52" hidden="1">
      <c r="A159" s="5"/>
      <c r="B159" s="5"/>
      <c r="C159" s="5"/>
      <c r="D159" s="5" t="s">
        <v>60</v>
      </c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</row>
    <row r="160" spans="1:52" hidden="1">
      <c r="A160" s="5"/>
      <c r="B160" s="5"/>
      <c r="C160" s="5"/>
      <c r="D160" s="5" t="s">
        <v>61</v>
      </c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</row>
    <row r="161" spans="1:52" hidden="1">
      <c r="A161" s="5"/>
      <c r="B161" s="5"/>
      <c r="C161" s="5"/>
      <c r="D161" s="5" t="s">
        <v>13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</row>
    <row r="162" spans="1:52" hidden="1">
      <c r="A162" s="5"/>
      <c r="B162" s="5"/>
      <c r="C162" s="5"/>
      <c r="D162" s="5" t="s">
        <v>63</v>
      </c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</row>
    <row r="163" spans="1:52" hidden="1">
      <c r="A163" s="5"/>
      <c r="B163" s="5"/>
      <c r="C163" s="5"/>
      <c r="D163" s="5" t="s">
        <v>64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</row>
    <row r="164" spans="1:52" hidden="1">
      <c r="A164" s="5"/>
      <c r="B164" s="5"/>
      <c r="C164" s="5"/>
      <c r="D164" s="5" t="s">
        <v>65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</row>
    <row r="165" spans="1:52" hidden="1">
      <c r="A165" s="5"/>
      <c r="B165" s="5"/>
      <c r="C165" s="5"/>
      <c r="D165" s="5" t="s">
        <v>66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</row>
    <row r="166" spans="1:52" hidden="1">
      <c r="A166" s="5"/>
      <c r="B166" s="5"/>
      <c r="C166" s="5"/>
      <c r="D166" s="5" t="s">
        <v>67</v>
      </c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</row>
    <row r="167" spans="1:52" hidden="1">
      <c r="A167" s="5"/>
      <c r="B167" s="5"/>
      <c r="C167" s="5"/>
      <c r="D167" s="5" t="s">
        <v>68</v>
      </c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</row>
    <row r="168" spans="1:52" hidden="1">
      <c r="A168" s="5"/>
      <c r="B168" s="5"/>
      <c r="C168" s="5"/>
      <c r="D168" s="5" t="s">
        <v>69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</row>
    <row r="169" spans="1:5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</row>
    <row r="170" spans="1:5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</row>
    <row r="171" spans="1:5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</row>
    <row r="172" spans="1:5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</row>
    <row r="173" spans="1:5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9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</row>
    <row r="174" spans="1:5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</row>
    <row r="175" spans="1:5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9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</row>
    <row r="176" spans="1:5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</row>
    <row r="177" spans="1:5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</row>
    <row r="178" spans="1:5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</row>
    <row r="179" spans="1:5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</row>
    <row r="180" spans="1:5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</row>
    <row r="181" spans="1:5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</row>
    <row r="182" spans="1:5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</row>
    <row r="183" spans="1:5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</row>
    <row r="184" spans="1:5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</row>
    <row r="185" spans="1:5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</row>
    <row r="186" spans="1:5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</row>
    <row r="187" spans="1:5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</row>
    <row r="188" spans="1:5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</row>
    <row r="189" spans="1:5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</row>
    <row r="190" spans="1:5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</row>
    <row r="191" spans="1:5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</row>
    <row r="192" spans="1:5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</row>
    <row r="193" spans="1:5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</row>
    <row r="194" spans="1:5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</row>
    <row r="195" spans="1:5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</row>
    <row r="196" spans="1:5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</row>
    <row r="197" spans="1:5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</row>
    <row r="198" spans="1:5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</row>
    <row r="199" spans="1:5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</row>
    <row r="200" spans="1:5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</row>
    <row r="201" spans="1:5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</row>
    <row r="202" spans="1:5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</row>
    <row r="203" spans="1:5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</row>
    <row r="204" spans="1:5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</row>
    <row r="205" spans="1:5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</row>
    <row r="206" spans="1:5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</row>
    <row r="207" spans="1:5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</row>
    <row r="208" spans="1:5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</row>
    <row r="209" spans="1:5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</row>
    <row r="210" spans="1:5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</row>
    <row r="211" spans="1:5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</row>
    <row r="212" spans="1:5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</row>
    <row r="213" spans="1:5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</row>
    <row r="214" spans="1:5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</row>
    <row r="215" spans="1:5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</row>
  </sheetData>
  <autoFilter ref="A4:L157" xr:uid="{00000000-0009-0000-0000-000000000000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AD62-31FB-466A-B2E7-3FDEDC739A8A}">
  <dimension ref="A1:BS146"/>
  <sheetViews>
    <sheetView tabSelected="1" zoomScale="90" zoomScaleNormal="90" workbookViewId="0">
      <selection activeCell="T95" sqref="T95"/>
    </sheetView>
  </sheetViews>
  <sheetFormatPr defaultColWidth="8.88671875" defaultRowHeight="13.8"/>
  <cols>
    <col min="1" max="3" width="4.6640625" style="12" customWidth="1"/>
    <col min="4" max="4" width="0.6640625" style="12" customWidth="1"/>
    <col min="5" max="5" width="1.6640625" style="12" customWidth="1"/>
    <col min="6" max="6" width="28.88671875" style="12" customWidth="1"/>
    <col min="7" max="16" width="6.6640625" style="12" customWidth="1"/>
    <col min="17" max="17" width="1.6640625" style="12" customWidth="1"/>
    <col min="18" max="18" width="0.6640625" style="12" customWidth="1"/>
    <col min="19" max="19" width="8.109375" style="12" customWidth="1"/>
    <col min="20" max="20" width="26.109375" style="12" customWidth="1"/>
    <col min="21" max="22" width="6.6640625" style="12" customWidth="1"/>
    <col min="23" max="23" width="10.109375" style="12" customWidth="1"/>
    <col min="24" max="30" width="6.6640625" style="12" customWidth="1"/>
    <col min="31" max="31" width="11.6640625" style="12" customWidth="1"/>
    <col min="32" max="93" width="10.6640625" style="12" customWidth="1"/>
    <col min="94" max="16384" width="8.88671875" style="12"/>
  </cols>
  <sheetData>
    <row r="1" spans="1:70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</row>
    <row r="2" spans="1:70" ht="49.5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</row>
    <row r="3" spans="1:70" ht="17.399999999999999" hidden="1">
      <c r="A3" s="21"/>
      <c r="B3" s="21"/>
      <c r="C3" s="21"/>
      <c r="D3" s="21"/>
      <c r="E3" s="21"/>
      <c r="F3" s="13" t="s">
        <v>29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13" t="s">
        <v>30</v>
      </c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</row>
    <row r="4" spans="1:70" ht="14.4" hidden="1" thickBot="1">
      <c r="A4" s="22" t="s">
        <v>21</v>
      </c>
      <c r="B4" s="22"/>
      <c r="C4" s="22"/>
      <c r="D4" s="22"/>
      <c r="E4" s="22"/>
      <c r="F4" s="20" t="s">
        <v>73</v>
      </c>
      <c r="G4" s="25" t="s">
        <v>70</v>
      </c>
      <c r="H4" s="25" t="s">
        <v>23</v>
      </c>
      <c r="I4" s="25" t="s">
        <v>71</v>
      </c>
      <c r="J4" s="25" t="s">
        <v>72</v>
      </c>
      <c r="K4" s="25" t="s">
        <v>24</v>
      </c>
      <c r="L4" s="25" t="s">
        <v>19</v>
      </c>
      <c r="M4" s="25" t="s">
        <v>25</v>
      </c>
      <c r="N4" s="25" t="s">
        <v>26</v>
      </c>
      <c r="O4" s="25" t="s">
        <v>27</v>
      </c>
      <c r="P4" s="15" t="s">
        <v>28</v>
      </c>
      <c r="Q4" s="21"/>
      <c r="R4" s="21"/>
      <c r="S4" s="22" t="s">
        <v>21</v>
      </c>
      <c r="T4" s="42" t="s">
        <v>73</v>
      </c>
      <c r="U4" s="43" t="s">
        <v>70</v>
      </c>
      <c r="V4" s="43" t="s">
        <v>23</v>
      </c>
      <c r="W4" s="43" t="s">
        <v>71</v>
      </c>
      <c r="X4" s="43" t="s">
        <v>72</v>
      </c>
      <c r="Y4" s="43" t="s">
        <v>24</v>
      </c>
      <c r="Z4" s="43" t="s">
        <v>19</v>
      </c>
      <c r="AA4" s="43" t="s">
        <v>25</v>
      </c>
      <c r="AB4" s="43" t="s">
        <v>26</v>
      </c>
      <c r="AC4" s="44" t="s">
        <v>27</v>
      </c>
      <c r="AD4" s="15" t="s">
        <v>28</v>
      </c>
      <c r="AE4" s="2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</row>
    <row r="5" spans="1:70" hidden="1">
      <c r="A5" s="22">
        <v>1</v>
      </c>
      <c r="B5" s="22"/>
      <c r="C5" s="22"/>
      <c r="D5" s="22"/>
      <c r="E5" s="22"/>
      <c r="F5" s="26" t="e">
        <f>INDEX($F$76:$AF$80,MATCH($A5,$W$76:$W$80,0),MATCH(F$3,$F$75:$AF$75,0))</f>
        <v>#N/A</v>
      </c>
      <c r="G5" s="27" t="e">
        <f t="shared" ref="G5:P9" si="0">INDEX($F$76:$AF$80,MATCH($A5,$W$76:$W$80,0),MATCH(G$22,$F$75:$AF$75,0))</f>
        <v>#N/A</v>
      </c>
      <c r="H5" s="27" t="e">
        <f t="shared" si="0"/>
        <v>#N/A</v>
      </c>
      <c r="I5" s="27" t="e">
        <f t="shared" si="0"/>
        <v>#N/A</v>
      </c>
      <c r="J5" s="27" t="e">
        <f t="shared" si="0"/>
        <v>#N/A</v>
      </c>
      <c r="K5" s="27" t="e">
        <f t="shared" si="0"/>
        <v>#N/A</v>
      </c>
      <c r="L5" s="28" t="e">
        <f t="shared" si="0"/>
        <v>#N/A</v>
      </c>
      <c r="M5" s="28" t="e">
        <f t="shared" si="0"/>
        <v>#N/A</v>
      </c>
      <c r="N5" s="28" t="e">
        <f t="shared" si="0"/>
        <v>#N/A</v>
      </c>
      <c r="O5" s="29" t="e">
        <f t="shared" si="0"/>
        <v>#N/A</v>
      </c>
      <c r="P5" s="23" t="e">
        <f t="shared" si="0"/>
        <v>#N/A</v>
      </c>
      <c r="Q5" s="21" t="e">
        <f>INDEX($AE$76:$AE$88,MATCH($F5,$F$76:$F$88,0))</f>
        <v>#N/A</v>
      </c>
      <c r="R5" s="21"/>
      <c r="S5" s="22">
        <v>1</v>
      </c>
      <c r="T5" s="45" t="str">
        <f>INDEX($F$84:$AF$88,MATCH($S5,$W$84:$W$88,0),MATCH(T$3,$F$83:$AF$83,0))</f>
        <v>LIGHTNING</v>
      </c>
      <c r="U5" s="46">
        <f t="shared" ref="U5:AD9" si="1">INDEX($F$84:$AF$88,MATCH($S5,$W$84:$W$88,0),MATCH(G$22,$F$75:$AF$75,0))</f>
        <v>16</v>
      </c>
      <c r="V5" s="46">
        <f t="shared" si="1"/>
        <v>7</v>
      </c>
      <c r="W5" s="46">
        <f t="shared" si="1"/>
        <v>1</v>
      </c>
      <c r="X5" s="46">
        <f t="shared" si="1"/>
        <v>4</v>
      </c>
      <c r="Y5" s="46">
        <f t="shared" si="1"/>
        <v>4</v>
      </c>
      <c r="Z5" s="47">
        <f t="shared" si="1"/>
        <v>74</v>
      </c>
      <c r="AA5" s="47">
        <f t="shared" si="1"/>
        <v>83</v>
      </c>
      <c r="AB5" s="47">
        <f t="shared" si="1"/>
        <v>-9</v>
      </c>
      <c r="AC5" s="48">
        <f t="shared" si="1"/>
        <v>27</v>
      </c>
      <c r="AD5" s="23">
        <f t="shared" si="1"/>
        <v>0.5625</v>
      </c>
      <c r="AE5" s="21" t="str">
        <f>INDEX($AE$76:$AE$88,MATCH($T5,$F$76:$F$88,0))</f>
        <v/>
      </c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</row>
    <row r="6" spans="1:70" hidden="1">
      <c r="A6" s="22">
        <v>2</v>
      </c>
      <c r="B6" s="22"/>
      <c r="C6" s="22"/>
      <c r="D6" s="22"/>
      <c r="E6" s="22"/>
      <c r="F6" s="30" t="e">
        <f>INDEX($F$76:$AF$80,MATCH($A6,$W$76:$W$80,0),MATCH(F$3,$F$75:$AF$75,0))</f>
        <v>#N/A</v>
      </c>
      <c r="G6" s="31" t="e">
        <f t="shared" si="0"/>
        <v>#N/A</v>
      </c>
      <c r="H6" s="31" t="e">
        <f t="shared" si="0"/>
        <v>#N/A</v>
      </c>
      <c r="I6" s="31" t="e">
        <f t="shared" si="0"/>
        <v>#N/A</v>
      </c>
      <c r="J6" s="31" t="e">
        <f t="shared" si="0"/>
        <v>#N/A</v>
      </c>
      <c r="K6" s="31" t="e">
        <f t="shared" si="0"/>
        <v>#N/A</v>
      </c>
      <c r="L6" s="32" t="e">
        <f t="shared" si="0"/>
        <v>#N/A</v>
      </c>
      <c r="M6" s="32" t="e">
        <f t="shared" si="0"/>
        <v>#N/A</v>
      </c>
      <c r="N6" s="32" t="e">
        <f t="shared" si="0"/>
        <v>#N/A</v>
      </c>
      <c r="O6" s="33" t="e">
        <f t="shared" si="0"/>
        <v>#N/A</v>
      </c>
      <c r="P6" s="23" t="e">
        <f t="shared" si="0"/>
        <v>#N/A</v>
      </c>
      <c r="Q6" s="21" t="e">
        <f>INDEX($AE$76:$AE$88,MATCH($F6,$F$76:$F$88,0))</f>
        <v>#N/A</v>
      </c>
      <c r="R6" s="21"/>
      <c r="S6" s="22">
        <v>2</v>
      </c>
      <c r="T6" s="30" t="str">
        <f>INDEX($F$84:$AF$88,MATCH($S6,$W$84:$W$88,0),MATCH(T$3,$F$83:$AF$83,0))</f>
        <v>BRAVE</v>
      </c>
      <c r="U6" s="31">
        <f t="shared" si="1"/>
        <v>16</v>
      </c>
      <c r="V6" s="31">
        <f t="shared" si="1"/>
        <v>6</v>
      </c>
      <c r="W6" s="31">
        <f t="shared" si="1"/>
        <v>2</v>
      </c>
      <c r="X6" s="31">
        <f t="shared" si="1"/>
        <v>0</v>
      </c>
      <c r="Y6" s="31">
        <f t="shared" si="1"/>
        <v>8</v>
      </c>
      <c r="Z6" s="32">
        <f t="shared" si="1"/>
        <v>75</v>
      </c>
      <c r="AA6" s="32">
        <f t="shared" si="1"/>
        <v>86</v>
      </c>
      <c r="AB6" s="32">
        <f t="shared" si="1"/>
        <v>-11</v>
      </c>
      <c r="AC6" s="33">
        <f t="shared" si="1"/>
        <v>22</v>
      </c>
      <c r="AD6" s="23">
        <f t="shared" si="1"/>
        <v>0.45833333333333331</v>
      </c>
      <c r="AE6" s="21" t="str">
        <f>INDEX($AE$76:$AE$88,MATCH($T6,$F$76:$F$88,0))</f>
        <v/>
      </c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</row>
    <row r="7" spans="1:70" hidden="1">
      <c r="A7" s="22">
        <v>3</v>
      </c>
      <c r="B7" s="22"/>
      <c r="C7" s="22"/>
      <c r="D7" s="22"/>
      <c r="E7" s="22"/>
      <c r="F7" s="30" t="e">
        <f>INDEX($F$76:$AF$80,MATCH($A7,$W$76:$W$80,0),MATCH(F$3,$F$75:$AF$75,0))</f>
        <v>#N/A</v>
      </c>
      <c r="G7" s="31" t="e">
        <f t="shared" si="0"/>
        <v>#N/A</v>
      </c>
      <c r="H7" s="31" t="e">
        <f t="shared" si="0"/>
        <v>#N/A</v>
      </c>
      <c r="I7" s="31" t="e">
        <f t="shared" si="0"/>
        <v>#N/A</v>
      </c>
      <c r="J7" s="31" t="e">
        <f t="shared" si="0"/>
        <v>#N/A</v>
      </c>
      <c r="K7" s="31" t="e">
        <f t="shared" si="0"/>
        <v>#N/A</v>
      </c>
      <c r="L7" s="32" t="e">
        <f t="shared" si="0"/>
        <v>#N/A</v>
      </c>
      <c r="M7" s="32" t="e">
        <f t="shared" si="0"/>
        <v>#N/A</v>
      </c>
      <c r="N7" s="32" t="e">
        <f t="shared" si="0"/>
        <v>#N/A</v>
      </c>
      <c r="O7" s="33" t="e">
        <f t="shared" si="0"/>
        <v>#N/A</v>
      </c>
      <c r="P7" s="23" t="e">
        <f t="shared" si="0"/>
        <v>#N/A</v>
      </c>
      <c r="Q7" s="21" t="e">
        <f>INDEX($AE$76:$AE$88,MATCH($F7,$F$76:$F$88,0))</f>
        <v>#N/A</v>
      </c>
      <c r="R7" s="21"/>
      <c r="S7" s="22">
        <v>3</v>
      </c>
      <c r="T7" s="30" t="str">
        <f>INDEX($F$84:$AF$88,MATCH($S7,$W$84:$W$88,0),MATCH(T$3,$F$83:$AF$83,0))</f>
        <v>NORTHSTARS</v>
      </c>
      <c r="U7" s="31">
        <f t="shared" si="1"/>
        <v>16</v>
      </c>
      <c r="V7" s="31">
        <f t="shared" si="1"/>
        <v>5</v>
      </c>
      <c r="W7" s="31">
        <f t="shared" si="1"/>
        <v>3</v>
      </c>
      <c r="X7" s="31">
        <f t="shared" si="1"/>
        <v>0</v>
      </c>
      <c r="Y7" s="31">
        <f t="shared" si="1"/>
        <v>8</v>
      </c>
      <c r="Z7" s="32">
        <f t="shared" si="1"/>
        <v>73</v>
      </c>
      <c r="AA7" s="32">
        <f t="shared" si="1"/>
        <v>74</v>
      </c>
      <c r="AB7" s="32">
        <f t="shared" si="1"/>
        <v>-1</v>
      </c>
      <c r="AC7" s="33">
        <f t="shared" si="1"/>
        <v>21</v>
      </c>
      <c r="AD7" s="23">
        <f t="shared" si="1"/>
        <v>0.4375</v>
      </c>
      <c r="AE7" s="21" t="str">
        <f>INDEX($AE$76:$AE$88,MATCH($T7,$F$76:$F$88,0))</f>
        <v/>
      </c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</row>
    <row r="8" spans="1:70" hidden="1">
      <c r="A8" s="22">
        <v>4</v>
      </c>
      <c r="B8" s="22"/>
      <c r="C8" s="22"/>
      <c r="D8" s="22"/>
      <c r="E8" s="22"/>
      <c r="F8" s="34" t="e">
        <f>INDEX($F$76:$AF$80,MATCH($A8,$W$76:$W$80,0),MATCH(F$3,$F$75:$AF$75,0))</f>
        <v>#N/A</v>
      </c>
      <c r="G8" s="35" t="e">
        <f t="shared" si="0"/>
        <v>#N/A</v>
      </c>
      <c r="H8" s="35" t="e">
        <f t="shared" si="0"/>
        <v>#N/A</v>
      </c>
      <c r="I8" s="35" t="e">
        <f t="shared" si="0"/>
        <v>#N/A</v>
      </c>
      <c r="J8" s="35" t="e">
        <f t="shared" si="0"/>
        <v>#N/A</v>
      </c>
      <c r="K8" s="35" t="e">
        <f t="shared" si="0"/>
        <v>#N/A</v>
      </c>
      <c r="L8" s="36" t="e">
        <f t="shared" si="0"/>
        <v>#N/A</v>
      </c>
      <c r="M8" s="36" t="e">
        <f t="shared" si="0"/>
        <v>#N/A</v>
      </c>
      <c r="N8" s="36" t="e">
        <f t="shared" si="0"/>
        <v>#N/A</v>
      </c>
      <c r="O8" s="37" t="e">
        <f t="shared" si="0"/>
        <v>#N/A</v>
      </c>
      <c r="P8" s="23" t="e">
        <f t="shared" si="0"/>
        <v>#N/A</v>
      </c>
      <c r="Q8" s="21" t="e">
        <f>INDEX($AE$76:$AE$88,MATCH($F8,$F$76:$F$88,0))</f>
        <v>#N/A</v>
      </c>
      <c r="R8" s="21"/>
      <c r="S8" s="22">
        <v>4</v>
      </c>
      <c r="T8" s="34" t="str">
        <f>INDEX($F$84:$AF$88,MATCH($S8,$W$84:$W$88,0),MATCH(T$3,$F$83:$AF$83,0))</f>
        <v>ADRENALINE</v>
      </c>
      <c r="U8" s="35">
        <f t="shared" si="1"/>
        <v>16</v>
      </c>
      <c r="V8" s="35">
        <f t="shared" si="1"/>
        <v>4</v>
      </c>
      <c r="W8" s="35">
        <f t="shared" si="1"/>
        <v>0</v>
      </c>
      <c r="X8" s="35">
        <f t="shared" si="1"/>
        <v>2</v>
      </c>
      <c r="Y8" s="35">
        <f t="shared" si="1"/>
        <v>10</v>
      </c>
      <c r="Z8" s="36">
        <f t="shared" si="1"/>
        <v>52</v>
      </c>
      <c r="AA8" s="36">
        <f t="shared" si="1"/>
        <v>91</v>
      </c>
      <c r="AB8" s="36">
        <f t="shared" si="1"/>
        <v>-39</v>
      </c>
      <c r="AC8" s="37">
        <f t="shared" si="1"/>
        <v>14</v>
      </c>
      <c r="AD8" s="23">
        <f t="shared" si="1"/>
        <v>0.29166666666666669</v>
      </c>
      <c r="AE8" s="21" t="str">
        <f>INDEX($AE$76:$AE$88,MATCH($T8,$F$76:$F$88,0))</f>
        <v/>
      </c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</row>
    <row r="9" spans="1:70" hidden="1">
      <c r="A9" s="22">
        <v>5</v>
      </c>
      <c r="B9" s="22"/>
      <c r="C9" s="22"/>
      <c r="D9" s="22"/>
      <c r="E9" s="22"/>
      <c r="F9" s="38" t="e">
        <f>INDEX($F$76:$AF$80,MATCH($A9,$W$76:$W$80,0),MATCH(F$3,$F$75:$AF$75,0))</f>
        <v>#N/A</v>
      </c>
      <c r="G9" s="39" t="e">
        <f t="shared" si="0"/>
        <v>#N/A</v>
      </c>
      <c r="H9" s="39" t="e">
        <f t="shared" si="0"/>
        <v>#N/A</v>
      </c>
      <c r="I9" s="39" t="e">
        <f t="shared" si="0"/>
        <v>#N/A</v>
      </c>
      <c r="J9" s="39" t="e">
        <f t="shared" si="0"/>
        <v>#N/A</v>
      </c>
      <c r="K9" s="39" t="e">
        <f t="shared" si="0"/>
        <v>#N/A</v>
      </c>
      <c r="L9" s="40" t="e">
        <f t="shared" si="0"/>
        <v>#N/A</v>
      </c>
      <c r="M9" s="40" t="e">
        <f t="shared" si="0"/>
        <v>#N/A</v>
      </c>
      <c r="N9" s="40" t="e">
        <f t="shared" si="0"/>
        <v>#N/A</v>
      </c>
      <c r="O9" s="41" t="e">
        <f t="shared" si="0"/>
        <v>#N/A</v>
      </c>
      <c r="P9" s="23" t="e">
        <f t="shared" si="0"/>
        <v>#N/A</v>
      </c>
      <c r="Q9" s="21" t="e">
        <f>INDEX($AE$76:$AE$88,MATCH($F9,$F$76:$F$88,0))</f>
        <v>#N/A</v>
      </c>
      <c r="R9" s="21"/>
      <c r="S9" s="22">
        <v>5</v>
      </c>
      <c r="T9" s="38" t="str">
        <f>INDEX($F$84:$AF$88,MATCH($S9,$W$84:$W$88,0),MATCH(T$3,$F$83:$AF$83,0))</f>
        <v>RHINOS</v>
      </c>
      <c r="U9" s="39">
        <f t="shared" si="1"/>
        <v>18</v>
      </c>
      <c r="V9" s="39">
        <f t="shared" si="1"/>
        <v>2</v>
      </c>
      <c r="W9" s="39">
        <f t="shared" si="1"/>
        <v>2</v>
      </c>
      <c r="X9" s="39">
        <f t="shared" si="1"/>
        <v>2</v>
      </c>
      <c r="Y9" s="39">
        <f t="shared" si="1"/>
        <v>12</v>
      </c>
      <c r="Z9" s="40">
        <f t="shared" si="1"/>
        <v>66</v>
      </c>
      <c r="AA9" s="40">
        <f t="shared" si="1"/>
        <v>106</v>
      </c>
      <c r="AB9" s="40">
        <f t="shared" si="1"/>
        <v>-40</v>
      </c>
      <c r="AC9" s="41">
        <f t="shared" si="1"/>
        <v>12</v>
      </c>
      <c r="AD9" s="23">
        <f t="shared" si="1"/>
        <v>0.22222222222222221</v>
      </c>
      <c r="AE9" s="21" t="str">
        <f>INDEX($AE$76:$AE$88,MATCH($T9,$F$76:$F$88,0))</f>
        <v/>
      </c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</row>
    <row r="10" spans="1:70" hidden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</row>
    <row r="11" spans="1:70" hidden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</row>
    <row r="12" spans="1:70" hidden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</row>
    <row r="13" spans="1:70" ht="4.5" customHeight="1">
      <c r="A13" s="21"/>
      <c r="B13" s="21"/>
      <c r="C13" s="21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</row>
    <row r="14" spans="1:70" ht="9" customHeight="1">
      <c r="A14" s="21"/>
      <c r="B14" s="21"/>
      <c r="C14" s="21"/>
      <c r="D14" s="65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65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</row>
    <row r="15" spans="1:70">
      <c r="A15" s="21"/>
      <c r="B15" s="21"/>
      <c r="C15" s="21"/>
      <c r="D15" s="65"/>
      <c r="E15" s="21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21"/>
      <c r="R15" s="65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</row>
    <row r="16" spans="1:70">
      <c r="A16" s="21"/>
      <c r="B16" s="21"/>
      <c r="C16" s="21"/>
      <c r="D16" s="65"/>
      <c r="E16" s="21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21"/>
      <c r="R16" s="65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</row>
    <row r="17" spans="1:70">
      <c r="A17" s="21"/>
      <c r="B17" s="21"/>
      <c r="C17" s="21"/>
      <c r="D17" s="65"/>
      <c r="E17" s="21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21"/>
      <c r="R17" s="65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</row>
    <row r="18" spans="1:70">
      <c r="A18" s="21"/>
      <c r="B18" s="21"/>
      <c r="C18" s="21"/>
      <c r="D18" s="65"/>
      <c r="E18" s="21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21"/>
      <c r="R18" s="65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</row>
    <row r="19" spans="1:70">
      <c r="A19" s="21"/>
      <c r="B19" s="21"/>
      <c r="C19" s="21"/>
      <c r="D19" s="65"/>
      <c r="E19" s="21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21"/>
      <c r="R19" s="65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</row>
    <row r="20" spans="1:70">
      <c r="A20" s="24"/>
      <c r="B20" s="24"/>
      <c r="C20" s="24"/>
      <c r="D20" s="67"/>
      <c r="E20" s="24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65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</row>
    <row r="21" spans="1:70" ht="17.399999999999999">
      <c r="A21" s="24"/>
      <c r="B21" s="24"/>
      <c r="C21" s="24"/>
      <c r="D21" s="67"/>
      <c r="E21" s="24"/>
      <c r="F21" s="13" t="s">
        <v>75</v>
      </c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65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</row>
    <row r="22" spans="1:70" ht="14.4" thickBot="1">
      <c r="A22" s="22" t="s">
        <v>21</v>
      </c>
      <c r="B22" s="22"/>
      <c r="C22" s="22"/>
      <c r="D22" s="68"/>
      <c r="E22" s="22"/>
      <c r="F22" s="20" t="s">
        <v>73</v>
      </c>
      <c r="G22" s="20" t="s">
        <v>70</v>
      </c>
      <c r="H22" s="20" t="s">
        <v>23</v>
      </c>
      <c r="I22" s="20" t="s">
        <v>71</v>
      </c>
      <c r="J22" s="20" t="s">
        <v>72</v>
      </c>
      <c r="K22" s="20" t="s">
        <v>24</v>
      </c>
      <c r="L22" s="20" t="s">
        <v>19</v>
      </c>
      <c r="M22" s="20" t="s">
        <v>25</v>
      </c>
      <c r="N22" s="20" t="s">
        <v>26</v>
      </c>
      <c r="O22" s="20" t="s">
        <v>27</v>
      </c>
      <c r="P22" s="15" t="s">
        <v>28</v>
      </c>
      <c r="Q22" s="16"/>
      <c r="R22" s="70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</row>
    <row r="23" spans="1:70">
      <c r="A23" s="22">
        <v>1</v>
      </c>
      <c r="B23" s="22"/>
      <c r="C23" s="22"/>
      <c r="D23" s="68"/>
      <c r="E23" s="22"/>
      <c r="F23" s="26" t="str">
        <f t="shared" ref="F23:P27" si="2">INDEX($F$64:$AF$73,MATCH($A23,$W$64:$W$73,0),MATCH(F$22,$F$63:$AF$63,0))</f>
        <v>ICE</v>
      </c>
      <c r="G23" s="27">
        <f t="shared" si="2"/>
        <v>19</v>
      </c>
      <c r="H23" s="27">
        <f t="shared" si="2"/>
        <v>14</v>
      </c>
      <c r="I23" s="27">
        <f t="shared" si="2"/>
        <v>2</v>
      </c>
      <c r="J23" s="27">
        <f t="shared" si="2"/>
        <v>3</v>
      </c>
      <c r="K23" s="27">
        <f t="shared" si="2"/>
        <v>0</v>
      </c>
      <c r="L23" s="28">
        <f t="shared" si="2"/>
        <v>126</v>
      </c>
      <c r="M23" s="28">
        <f t="shared" si="2"/>
        <v>60</v>
      </c>
      <c r="N23" s="28">
        <f t="shared" si="2"/>
        <v>66</v>
      </c>
      <c r="O23" s="29">
        <f t="shared" si="2"/>
        <v>49</v>
      </c>
      <c r="P23" s="23">
        <f t="shared" si="2"/>
        <v>0.85964912280701755</v>
      </c>
      <c r="Q23" s="21" t="str">
        <f t="shared" ref="Q23:Q30" si="3">INDEX($AE$64:$AE$71,MATCH($F23,$F$64:$F$71,0))</f>
        <v/>
      </c>
      <c r="R23" s="65" t="str">
        <f t="shared" ref="R23:R32" si="4">INDEX($AF$76:$AF$88,MATCH($F23,$F$76:$F$88,0))</f>
        <v/>
      </c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</row>
    <row r="24" spans="1:70">
      <c r="A24" s="22">
        <v>2</v>
      </c>
      <c r="B24" s="22"/>
      <c r="C24" s="22"/>
      <c r="D24" s="68"/>
      <c r="E24" s="22"/>
      <c r="F24" s="30" t="str">
        <f t="shared" si="2"/>
        <v>THUNDER</v>
      </c>
      <c r="G24" s="31">
        <f t="shared" si="2"/>
        <v>18</v>
      </c>
      <c r="H24" s="31">
        <f t="shared" si="2"/>
        <v>9</v>
      </c>
      <c r="I24" s="31">
        <f t="shared" si="2"/>
        <v>1</v>
      </c>
      <c r="J24" s="31">
        <f t="shared" si="2"/>
        <v>2</v>
      </c>
      <c r="K24" s="31">
        <f t="shared" si="2"/>
        <v>6</v>
      </c>
      <c r="L24" s="32">
        <f t="shared" si="2"/>
        <v>93</v>
      </c>
      <c r="M24" s="32">
        <f t="shared" si="2"/>
        <v>75</v>
      </c>
      <c r="N24" s="32">
        <f t="shared" si="2"/>
        <v>18</v>
      </c>
      <c r="O24" s="33">
        <f t="shared" si="2"/>
        <v>31</v>
      </c>
      <c r="P24" s="23">
        <f t="shared" si="2"/>
        <v>0.57407407407407407</v>
      </c>
      <c r="Q24" s="21" t="str">
        <f t="shared" si="3"/>
        <v/>
      </c>
      <c r="R24" s="65" t="str">
        <f t="shared" si="4"/>
        <v/>
      </c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</row>
    <row r="25" spans="1:70">
      <c r="A25" s="22">
        <v>3</v>
      </c>
      <c r="B25" s="22"/>
      <c r="C25" s="22"/>
      <c r="D25" s="68"/>
      <c r="E25" s="22"/>
      <c r="F25" s="45" t="str">
        <f t="shared" si="2"/>
        <v>MUSTANGS</v>
      </c>
      <c r="G25" s="46">
        <f t="shared" si="2"/>
        <v>17</v>
      </c>
      <c r="H25" s="46">
        <f t="shared" si="2"/>
        <v>8</v>
      </c>
      <c r="I25" s="46">
        <f t="shared" si="2"/>
        <v>2</v>
      </c>
      <c r="J25" s="46">
        <f t="shared" si="2"/>
        <v>0</v>
      </c>
      <c r="K25" s="46">
        <f t="shared" si="2"/>
        <v>7</v>
      </c>
      <c r="L25" s="47">
        <f t="shared" si="2"/>
        <v>84</v>
      </c>
      <c r="M25" s="47">
        <f t="shared" si="2"/>
        <v>68</v>
      </c>
      <c r="N25" s="47">
        <f t="shared" si="2"/>
        <v>16</v>
      </c>
      <c r="O25" s="48">
        <f t="shared" si="2"/>
        <v>28</v>
      </c>
      <c r="P25" s="23">
        <f t="shared" si="2"/>
        <v>0.5490196078431373</v>
      </c>
      <c r="Q25" s="21" t="str">
        <f t="shared" si="3"/>
        <v/>
      </c>
      <c r="R25" s="65" t="str">
        <f t="shared" si="4"/>
        <v/>
      </c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</row>
    <row r="26" spans="1:70">
      <c r="A26" s="22">
        <v>4</v>
      </c>
      <c r="B26" s="22"/>
      <c r="C26" s="22"/>
      <c r="D26" s="68"/>
      <c r="E26" s="22"/>
      <c r="F26" s="30" t="str">
        <f t="shared" si="2"/>
        <v>LIGHTNING</v>
      </c>
      <c r="G26" s="31">
        <f t="shared" si="2"/>
        <v>16</v>
      </c>
      <c r="H26" s="31">
        <f t="shared" si="2"/>
        <v>7</v>
      </c>
      <c r="I26" s="31">
        <f t="shared" si="2"/>
        <v>1</v>
      </c>
      <c r="J26" s="31">
        <f t="shared" si="2"/>
        <v>4</v>
      </c>
      <c r="K26" s="31">
        <f t="shared" si="2"/>
        <v>4</v>
      </c>
      <c r="L26" s="32">
        <f t="shared" si="2"/>
        <v>74</v>
      </c>
      <c r="M26" s="32">
        <f t="shared" si="2"/>
        <v>83</v>
      </c>
      <c r="N26" s="32">
        <f t="shared" si="2"/>
        <v>-9</v>
      </c>
      <c r="O26" s="33">
        <f t="shared" si="2"/>
        <v>27</v>
      </c>
      <c r="P26" s="23">
        <f t="shared" si="2"/>
        <v>0.5625</v>
      </c>
      <c r="Q26" s="21" t="str">
        <f t="shared" si="3"/>
        <v/>
      </c>
      <c r="R26" s="65" t="str">
        <f t="shared" si="4"/>
        <v/>
      </c>
      <c r="S26" s="21"/>
      <c r="T26" s="82"/>
      <c r="U26" s="82"/>
      <c r="V26" s="82"/>
      <c r="W26" s="82"/>
      <c r="X26" s="82"/>
      <c r="Y26" s="21"/>
      <c r="Z26" s="21"/>
      <c r="AA26" s="21"/>
      <c r="AB26" s="21"/>
      <c r="AC26" s="21"/>
      <c r="AD26" s="21"/>
      <c r="AE26" s="2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</row>
    <row r="27" spans="1:70">
      <c r="A27" s="22">
        <v>5</v>
      </c>
      <c r="B27" s="22"/>
      <c r="C27" s="22"/>
      <c r="D27" s="68"/>
      <c r="E27" s="22"/>
      <c r="F27" s="45" t="str">
        <f t="shared" si="2"/>
        <v>BRAVE</v>
      </c>
      <c r="G27" s="46">
        <f t="shared" si="2"/>
        <v>16</v>
      </c>
      <c r="H27" s="46">
        <f t="shared" si="2"/>
        <v>6</v>
      </c>
      <c r="I27" s="46">
        <f t="shared" si="2"/>
        <v>2</v>
      </c>
      <c r="J27" s="46">
        <f t="shared" si="2"/>
        <v>0</v>
      </c>
      <c r="K27" s="46">
        <f t="shared" si="2"/>
        <v>8</v>
      </c>
      <c r="L27" s="47">
        <f t="shared" si="2"/>
        <v>75</v>
      </c>
      <c r="M27" s="47">
        <f t="shared" si="2"/>
        <v>86</v>
      </c>
      <c r="N27" s="47">
        <f t="shared" si="2"/>
        <v>-11</v>
      </c>
      <c r="O27" s="48">
        <f t="shared" si="2"/>
        <v>22</v>
      </c>
      <c r="P27" s="23">
        <f t="shared" si="2"/>
        <v>0.45833333333333331</v>
      </c>
      <c r="Q27" s="21" t="str">
        <f t="shared" si="3"/>
        <v/>
      </c>
      <c r="R27" s="65" t="str">
        <f t="shared" si="4"/>
        <v/>
      </c>
      <c r="S27" s="21"/>
      <c r="T27" s="82"/>
      <c r="U27" s="82"/>
      <c r="V27" s="82"/>
      <c r="W27" s="82"/>
      <c r="X27" s="82"/>
      <c r="Y27" s="21"/>
      <c r="Z27" s="21"/>
      <c r="AA27" s="21"/>
      <c r="AB27" s="21"/>
      <c r="AC27" s="21"/>
      <c r="AD27" s="21"/>
      <c r="AE27" s="2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</row>
    <row r="28" spans="1:70">
      <c r="A28" s="22">
        <v>6</v>
      </c>
      <c r="B28" s="22"/>
      <c r="C28" s="22"/>
      <c r="D28" s="68"/>
      <c r="E28" s="22"/>
      <c r="F28" s="30" t="str">
        <f>INDEX($F$64:$AF$73,MATCH($A28,$W$64:$W$73,0),MATCH(F$22,$F$63:$AF$63,0))</f>
        <v>NORTHSTARS</v>
      </c>
      <c r="G28" s="31">
        <f t="shared" ref="G28:P32" si="5">IFERROR(INDEX($F$64:$AF$73,MATCH($A28,$W$64:$W$73,0),MATCH(G$22,$F$63:$AF$63,0)),"")</f>
        <v>16</v>
      </c>
      <c r="H28" s="31">
        <f t="shared" si="5"/>
        <v>5</v>
      </c>
      <c r="I28" s="31">
        <f t="shared" si="5"/>
        <v>3</v>
      </c>
      <c r="J28" s="31">
        <f t="shared" si="5"/>
        <v>0</v>
      </c>
      <c r="K28" s="31">
        <f t="shared" si="5"/>
        <v>8</v>
      </c>
      <c r="L28" s="32">
        <f t="shared" si="5"/>
        <v>73</v>
      </c>
      <c r="M28" s="32">
        <f t="shared" si="5"/>
        <v>74</v>
      </c>
      <c r="N28" s="32">
        <f t="shared" si="5"/>
        <v>-1</v>
      </c>
      <c r="O28" s="33">
        <f t="shared" si="5"/>
        <v>21</v>
      </c>
      <c r="P28" s="23">
        <f t="shared" si="5"/>
        <v>0.4375</v>
      </c>
      <c r="Q28" s="21" t="str">
        <f t="shared" si="3"/>
        <v/>
      </c>
      <c r="R28" s="65" t="str">
        <f t="shared" si="4"/>
        <v/>
      </c>
      <c r="S28" s="21"/>
      <c r="T28" s="82"/>
      <c r="U28" s="82"/>
      <c r="V28" s="82"/>
      <c r="W28" s="82"/>
      <c r="X28" s="82"/>
      <c r="Y28" s="21"/>
      <c r="Z28" s="21"/>
      <c r="AA28" s="21"/>
      <c r="AB28" s="21"/>
      <c r="AC28" s="21"/>
      <c r="AD28" s="21"/>
      <c r="AE28" s="2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</row>
    <row r="29" spans="1:70">
      <c r="A29" s="22">
        <v>7</v>
      </c>
      <c r="B29" s="22"/>
      <c r="C29" s="22"/>
      <c r="D29" s="68"/>
      <c r="E29" s="22"/>
      <c r="F29" s="45" t="str">
        <f>INDEX($F$64:$AF$73,MATCH($A29,$W$64:$W$73,0),MATCH(F$22,$F$63:$AF$63,0))</f>
        <v>ADRENALINE</v>
      </c>
      <c r="G29" s="46">
        <f t="shared" si="5"/>
        <v>16</v>
      </c>
      <c r="H29" s="46">
        <f t="shared" si="5"/>
        <v>4</v>
      </c>
      <c r="I29" s="46">
        <f t="shared" si="5"/>
        <v>0</v>
      </c>
      <c r="J29" s="46">
        <f t="shared" si="5"/>
        <v>2</v>
      </c>
      <c r="K29" s="46">
        <f t="shared" si="5"/>
        <v>10</v>
      </c>
      <c r="L29" s="47">
        <f t="shared" si="5"/>
        <v>52</v>
      </c>
      <c r="M29" s="47">
        <f t="shared" si="5"/>
        <v>91</v>
      </c>
      <c r="N29" s="47">
        <f t="shared" si="5"/>
        <v>-39</v>
      </c>
      <c r="O29" s="48">
        <f t="shared" si="5"/>
        <v>14</v>
      </c>
      <c r="P29" s="23">
        <f t="shared" si="5"/>
        <v>0.29166666666666669</v>
      </c>
      <c r="Q29" s="21" t="str">
        <f t="shared" si="3"/>
        <v/>
      </c>
      <c r="R29" s="65" t="str">
        <f t="shared" si="4"/>
        <v/>
      </c>
      <c r="S29" s="21"/>
      <c r="T29" s="82"/>
      <c r="U29" s="82"/>
      <c r="V29" s="82"/>
      <c r="W29" s="82"/>
      <c r="X29" s="82"/>
      <c r="Y29" s="21"/>
      <c r="Z29" s="21"/>
      <c r="AA29" s="21"/>
      <c r="AB29" s="21"/>
      <c r="AC29" s="21"/>
      <c r="AD29" s="21"/>
      <c r="AE29" s="2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</row>
    <row r="30" spans="1:70">
      <c r="A30" s="22">
        <v>8</v>
      </c>
      <c r="B30" s="22"/>
      <c r="C30" s="22"/>
      <c r="D30" s="68"/>
      <c r="E30" s="22"/>
      <c r="F30" s="30" t="str">
        <f>INDEX($F$64:$AF$73,MATCH($A30,$W$64:$W$73,0),MATCH(F$22,$F$63:$AF$63,0))</f>
        <v>RHINOS</v>
      </c>
      <c r="G30" s="31">
        <f t="shared" si="5"/>
        <v>18</v>
      </c>
      <c r="H30" s="31">
        <f t="shared" si="5"/>
        <v>2</v>
      </c>
      <c r="I30" s="31">
        <f t="shared" si="5"/>
        <v>2</v>
      </c>
      <c r="J30" s="31">
        <f t="shared" si="5"/>
        <v>2</v>
      </c>
      <c r="K30" s="31">
        <f t="shared" si="5"/>
        <v>12</v>
      </c>
      <c r="L30" s="32">
        <f t="shared" si="5"/>
        <v>66</v>
      </c>
      <c r="M30" s="32">
        <f t="shared" si="5"/>
        <v>106</v>
      </c>
      <c r="N30" s="32">
        <f t="shared" si="5"/>
        <v>-40</v>
      </c>
      <c r="O30" s="33">
        <f t="shared" si="5"/>
        <v>12</v>
      </c>
      <c r="P30" s="23">
        <f t="shared" si="5"/>
        <v>0.22222222222222221</v>
      </c>
      <c r="Q30" s="21" t="str">
        <f t="shared" si="3"/>
        <v/>
      </c>
      <c r="R30" s="65" t="str">
        <f t="shared" si="4"/>
        <v/>
      </c>
      <c r="S30" s="21"/>
      <c r="T30" s="82"/>
      <c r="U30" s="82"/>
      <c r="V30" s="82"/>
      <c r="W30" s="82"/>
      <c r="X30" s="82"/>
      <c r="Y30" s="21"/>
      <c r="Z30" s="21"/>
      <c r="AA30" s="21"/>
      <c r="AB30" s="21"/>
      <c r="AC30" s="21"/>
      <c r="AD30" s="21"/>
      <c r="AE30" s="2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</row>
    <row r="31" spans="1:70" hidden="1">
      <c r="A31" s="63">
        <v>9</v>
      </c>
      <c r="B31" s="63"/>
      <c r="C31" s="63"/>
      <c r="D31" s="69"/>
      <c r="E31" s="63"/>
      <c r="F31" s="45" t="e">
        <f>INDEX($F$64:$AF$73,MATCH($A31,$W$64:$W$73,0),MATCH(F$22,$F$63:$AF$63,0))</f>
        <v>#N/A</v>
      </c>
      <c r="G31" s="46" t="str">
        <f t="shared" si="5"/>
        <v/>
      </c>
      <c r="H31" s="46" t="str">
        <f t="shared" si="5"/>
        <v/>
      </c>
      <c r="I31" s="46" t="str">
        <f t="shared" si="5"/>
        <v/>
      </c>
      <c r="J31" s="46" t="str">
        <f t="shared" si="5"/>
        <v/>
      </c>
      <c r="K31" s="46" t="str">
        <f t="shared" si="5"/>
        <v/>
      </c>
      <c r="L31" s="47" t="str">
        <f t="shared" si="5"/>
        <v/>
      </c>
      <c r="M31" s="47" t="str">
        <f t="shared" si="5"/>
        <v/>
      </c>
      <c r="N31" s="47" t="str">
        <f t="shared" si="5"/>
        <v/>
      </c>
      <c r="O31" s="48" t="str">
        <f t="shared" si="5"/>
        <v/>
      </c>
      <c r="P31" s="23" t="str">
        <f t="shared" si="5"/>
        <v/>
      </c>
      <c r="Q31" s="21" t="e">
        <f>INDEX($AE$76:$AE$88,MATCH($F31,$F$76:$F$88,0))</f>
        <v>#N/A</v>
      </c>
      <c r="R31" s="65" t="e">
        <f t="shared" si="4"/>
        <v>#N/A</v>
      </c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</row>
    <row r="32" spans="1:70" hidden="1">
      <c r="A32" s="63">
        <v>10</v>
      </c>
      <c r="B32" s="63"/>
      <c r="C32" s="63"/>
      <c r="D32" s="69"/>
      <c r="E32" s="63"/>
      <c r="F32" s="54" t="e">
        <f>INDEX($F$64:$AF$73,MATCH($A32,$W$64:$W$73,0),MATCH(F$22,$F$63:$AF$63,0))</f>
        <v>#N/A</v>
      </c>
      <c r="G32" s="55" t="str">
        <f t="shared" si="5"/>
        <v/>
      </c>
      <c r="H32" s="55" t="str">
        <f t="shared" si="5"/>
        <v/>
      </c>
      <c r="I32" s="55" t="str">
        <f t="shared" si="5"/>
        <v/>
      </c>
      <c r="J32" s="55" t="str">
        <f t="shared" si="5"/>
        <v/>
      </c>
      <c r="K32" s="55" t="str">
        <f t="shared" si="5"/>
        <v/>
      </c>
      <c r="L32" s="55" t="str">
        <f t="shared" si="5"/>
        <v/>
      </c>
      <c r="M32" s="55" t="str">
        <f t="shared" si="5"/>
        <v/>
      </c>
      <c r="N32" s="55" t="str">
        <f t="shared" si="5"/>
        <v/>
      </c>
      <c r="O32" s="56" t="str">
        <f t="shared" si="5"/>
        <v/>
      </c>
      <c r="P32" s="23" t="str">
        <f t="shared" si="5"/>
        <v/>
      </c>
      <c r="Q32" s="21" t="e">
        <f>INDEX($AE$76:$AE$88,MATCH($F32,$F$76:$F$88,0))</f>
        <v>#N/A</v>
      </c>
      <c r="R32" s="65" t="e">
        <f t="shared" si="4"/>
        <v>#N/A</v>
      </c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</row>
    <row r="33" spans="1:70">
      <c r="A33" s="63"/>
      <c r="B33" s="63"/>
      <c r="C33" s="63"/>
      <c r="D33" s="69"/>
      <c r="E33" s="63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65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</row>
    <row r="34" spans="1:70">
      <c r="A34" s="11"/>
      <c r="B34" s="11"/>
      <c r="C34" s="11"/>
      <c r="D34" s="66"/>
      <c r="E34" s="11"/>
      <c r="F34" s="11"/>
      <c r="G34" s="11"/>
      <c r="H34" s="11"/>
      <c r="I34" s="11"/>
      <c r="J34" s="11"/>
      <c r="K34" s="11"/>
      <c r="L34" s="11">
        <f>SUM(L23:L32)</f>
        <v>643</v>
      </c>
      <c r="M34" s="11">
        <f>SUM(M23:M32)</f>
        <v>643</v>
      </c>
      <c r="N34" s="11"/>
      <c r="O34" s="11"/>
      <c r="P34" s="11"/>
      <c r="Q34" s="11"/>
      <c r="R34" s="66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</row>
    <row r="35" spans="1:70">
      <c r="A35" s="11"/>
      <c r="B35" s="11"/>
      <c r="C35" s="11"/>
      <c r="D35" s="66"/>
      <c r="E35" s="11"/>
      <c r="F35" s="83" t="s">
        <v>77</v>
      </c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11"/>
      <c r="R35" s="66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</row>
    <row r="36" spans="1:70">
      <c r="A36" s="11"/>
      <c r="B36" s="11"/>
      <c r="C36" s="11"/>
      <c r="D36" s="66"/>
      <c r="E36" s="11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11"/>
      <c r="R36" s="66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</row>
    <row r="37" spans="1:70">
      <c r="A37" s="11"/>
      <c r="B37" s="11"/>
      <c r="C37" s="11"/>
      <c r="D37" s="66"/>
      <c r="E37" s="11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11"/>
      <c r="R37" s="66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</row>
    <row r="38" spans="1:70">
      <c r="A38" s="11"/>
      <c r="B38" s="11"/>
      <c r="C38" s="11"/>
      <c r="D38" s="66"/>
      <c r="E38" s="11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11"/>
      <c r="R38" s="66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</row>
    <row r="39" spans="1:70">
      <c r="A39" s="11"/>
      <c r="B39" s="11"/>
      <c r="C39" s="11"/>
      <c r="D39" s="66"/>
      <c r="E39" s="11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11"/>
      <c r="R39" s="66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</row>
    <row r="40" spans="1:70" ht="10.5" customHeight="1">
      <c r="A40" s="11"/>
      <c r="B40" s="11"/>
      <c r="C40" s="11"/>
      <c r="D40" s="66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66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</row>
    <row r="41" spans="1:70" ht="4.5" customHeight="1">
      <c r="A41" s="11"/>
      <c r="B41" s="11"/>
      <c r="C41" s="11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</row>
    <row r="42" spans="1:70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</row>
    <row r="43" spans="1:70" hidden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</row>
    <row r="44" spans="1:70" hidden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 t="e">
        <f>INDEX($AF$76:$AF$88,MATCH($F5,$F$76:$F$88,0))</f>
        <v>#N/A</v>
      </c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</row>
    <row r="45" spans="1:70" hidden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 t="e">
        <f>INDEX($AF$76:$AF$88,MATCH($F6,$F$76:$F$88,0))</f>
        <v>#N/A</v>
      </c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</row>
    <row r="46" spans="1:70" hidden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 t="e">
        <f>INDEX($AF$76:$AF$88,MATCH($F7,$F$76:$F$88,0))</f>
        <v>#N/A</v>
      </c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</row>
    <row r="47" spans="1:70" hidden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 t="e">
        <f>INDEX($AF$76:$AF$88,MATCH($F8,$F$76:$F$88,0))</f>
        <v>#N/A</v>
      </c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</row>
    <row r="48" spans="1:70" hidden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 t="e">
        <f>INDEX($AF$76:$AF$88,MATCH($F9,$F$76:$F$88,0))</f>
        <v>#N/A</v>
      </c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</row>
    <row r="49" spans="1:70" hidden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</row>
    <row r="50" spans="1:70" hidden="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</row>
    <row r="51" spans="1:70" hidden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</row>
    <row r="52" spans="1:70" hidden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</row>
    <row r="53" spans="1:70" hidden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 t="str">
        <f>INDEX($AF$76:$AF$88,MATCH($T5,$F$76:$F$88,0))</f>
        <v/>
      </c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</row>
    <row r="54" spans="1:70" hidden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 t="str">
        <f>INDEX($AF$76:$AF$88,MATCH($T6,$F$76:$F$88,0))</f>
        <v/>
      </c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</row>
    <row r="55" spans="1:70" hidden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 t="str">
        <f>INDEX($AF$76:$AF$88,MATCH($T7,$F$76:$F$88,0))</f>
        <v/>
      </c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</row>
    <row r="56" spans="1:70" hidden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 t="str">
        <f>INDEX($AF$76:$AF$88,MATCH($T8,$F$76:$F$88,0))</f>
        <v/>
      </c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</row>
    <row r="57" spans="1:70" hidden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 t="str">
        <f>INDEX($AF$76:$AF$88,MATCH($T9,$F$76:$F$88,0))</f>
        <v/>
      </c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</row>
    <row r="58" spans="1:70" hidden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</row>
    <row r="59" spans="1:70" hidden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</row>
    <row r="60" spans="1:70" hidden="1">
      <c r="A60" s="11"/>
      <c r="B60" s="11"/>
      <c r="C60" s="11"/>
      <c r="D60" s="11"/>
      <c r="E60" s="11"/>
      <c r="F60" s="49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</row>
    <row r="61" spans="1:70" hidden="1">
      <c r="A61" s="11"/>
      <c r="B61" s="11"/>
      <c r="C61" s="11"/>
      <c r="D61" s="11"/>
      <c r="E61" s="11"/>
      <c r="F61" s="49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</row>
    <row r="62" spans="1:70" hidden="1">
      <c r="A62" s="11"/>
      <c r="B62" s="11"/>
      <c r="C62" s="11"/>
      <c r="D62" s="11"/>
      <c r="E62" s="11"/>
      <c r="F62" s="21" t="s">
        <v>59</v>
      </c>
      <c r="G62" s="11"/>
      <c r="H62" s="11"/>
      <c r="I62" s="11"/>
      <c r="J62" s="11"/>
      <c r="K62" s="11"/>
      <c r="L62" s="11"/>
      <c r="M62" s="11" t="s">
        <v>1</v>
      </c>
      <c r="N62" s="11"/>
      <c r="O62" s="11">
        <v>128</v>
      </c>
      <c r="P62" s="11"/>
      <c r="Q62" s="11"/>
      <c r="R62" s="11"/>
      <c r="S62" s="11"/>
      <c r="T62" s="11"/>
      <c r="U62" s="11"/>
      <c r="V62" s="11"/>
      <c r="W62" s="53"/>
      <c r="X62" s="53"/>
      <c r="Y62" s="53"/>
      <c r="Z62" s="53"/>
      <c r="AA62" s="53"/>
      <c r="AB62" s="53"/>
      <c r="AC62" s="53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</row>
    <row r="63" spans="1:70" ht="81.599999999999994" hidden="1" thickBot="1">
      <c r="A63" s="11"/>
      <c r="B63" s="11"/>
      <c r="C63" s="11"/>
      <c r="D63" s="11"/>
      <c r="E63" s="11"/>
      <c r="F63" s="16" t="s">
        <v>22</v>
      </c>
      <c r="G63" s="50" t="s">
        <v>70</v>
      </c>
      <c r="H63" s="50" t="s">
        <v>23</v>
      </c>
      <c r="I63" s="50" t="s">
        <v>71</v>
      </c>
      <c r="J63" s="50" t="s">
        <v>72</v>
      </c>
      <c r="K63" s="50" t="s">
        <v>24</v>
      </c>
      <c r="L63" s="16" t="s">
        <v>19</v>
      </c>
      <c r="M63" s="16" t="s">
        <v>25</v>
      </c>
      <c r="N63" s="16" t="s">
        <v>26</v>
      </c>
      <c r="O63" s="16" t="s">
        <v>27</v>
      </c>
      <c r="P63" s="16" t="s">
        <v>28</v>
      </c>
      <c r="Q63" s="16"/>
      <c r="R63" s="16"/>
      <c r="S63" s="16"/>
      <c r="T63" s="16"/>
      <c r="U63" s="17" t="s">
        <v>31</v>
      </c>
      <c r="V63" s="16"/>
      <c r="W63" s="16" t="s">
        <v>21</v>
      </c>
      <c r="X63" s="16"/>
      <c r="Y63" s="16"/>
      <c r="Z63" s="16"/>
      <c r="AA63" s="16"/>
      <c r="AB63" s="16"/>
      <c r="AC63" s="16"/>
      <c r="AD63" s="16"/>
      <c r="AE63" s="16" t="s">
        <v>32</v>
      </c>
      <c r="AF63" s="16" t="s">
        <v>33</v>
      </c>
      <c r="AG63" s="11"/>
      <c r="AH63" s="11"/>
      <c r="AI63" s="11"/>
      <c r="AJ63" s="19" t="s">
        <v>60</v>
      </c>
      <c r="AK63" s="19" t="s">
        <v>61</v>
      </c>
      <c r="AL63" s="19" t="s">
        <v>62</v>
      </c>
      <c r="AM63" s="19" t="s">
        <v>63</v>
      </c>
      <c r="AN63" s="19" t="s">
        <v>64</v>
      </c>
      <c r="AO63" s="19" t="s">
        <v>65</v>
      </c>
      <c r="AP63" s="19" t="s">
        <v>66</v>
      </c>
      <c r="AQ63" s="19" t="s">
        <v>67</v>
      </c>
      <c r="AR63" s="11"/>
      <c r="AS63" s="19" t="s">
        <v>60</v>
      </c>
      <c r="AT63" s="19" t="s">
        <v>61</v>
      </c>
      <c r="AU63" s="19" t="s">
        <v>62</v>
      </c>
      <c r="AV63" s="19" t="s">
        <v>63</v>
      </c>
      <c r="AW63" s="19" t="s">
        <v>64</v>
      </c>
      <c r="AX63" s="19" t="s">
        <v>65</v>
      </c>
      <c r="AY63" s="19" t="s">
        <v>66</v>
      </c>
      <c r="AZ63" s="19" t="s">
        <v>67</v>
      </c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</row>
    <row r="64" spans="1:70" hidden="1">
      <c r="A64" s="11"/>
      <c r="B64" s="11"/>
      <c r="C64" s="11"/>
      <c r="D64" s="11"/>
      <c r="E64" s="11"/>
      <c r="F64" s="11" t="s">
        <v>60</v>
      </c>
      <c r="G64" s="11">
        <f>SUMIFS('Game by Game'!G:G,'Game by Game'!$D:$D,$F64)+SUMIFS('Game by Game'!G:G,'Game by Game'!$E:$E,$F64)</f>
        <v>16</v>
      </c>
      <c r="H64" s="11">
        <f>SUMIFS('Game by Game'!$G:$G,'Game by Game'!$D:$D,$F64,'Game by Game'!$K:$K,"AW")+SUMIFS('Game by Game'!$G:$G,'Game by Game'!$E:$E,$F64,'Game by Game'!$K:$K,"HW")</f>
        <v>4</v>
      </c>
      <c r="I64" s="11">
        <f>SUMIFS('Game by Game'!$G:$G,'Game by Game'!$D:$D,$F64,'Game by Game'!$K:$K,"AWOT")+SUMIFS('Game by Game'!$G:$G,'Game by Game'!$E:$E,$F64,'Game by Game'!$K:$K,"HWOT")</f>
        <v>0</v>
      </c>
      <c r="J64" s="11">
        <f>SUMIFS('Game by Game'!$G:$G,'Game by Game'!$D:$D,$F64,'Game by Game'!$K:$K,"HWOT")+SUMIFS('Game by Game'!$G:$G,'Game by Game'!$E:$E,$F64,'Game by Game'!$K:$K,"AWOT")</f>
        <v>2</v>
      </c>
      <c r="K64" s="11">
        <f>SUMIFS('Game by Game'!$G:$G,'Game by Game'!$D:$D,$F64,'Game by Game'!$K:$K,"HW")+SUMIFS('Game by Game'!$G:$G,'Game by Game'!$E:$E,$F64,'Game by Game'!$K:$K,"AW")</f>
        <v>10</v>
      </c>
      <c r="L64" s="11">
        <f>SUMIFS('Game by Game'!$H:$H,'Game by Game'!$D:$D,$F64,'Game by Game'!$G:$G,1)+SUMIFS('Game by Game'!$I:$I,'Game by Game'!$E:$E,$F64,'Game by Game'!$G:$G,1)</f>
        <v>52</v>
      </c>
      <c r="M64" s="11">
        <f>SUMIFS('Game by Game'!$I:$I,'Game by Game'!$D:$D,$F64,'Game by Game'!$G:$G,1)+SUMIFS('Game by Game'!$H:$H,'Game by Game'!$E:$E,$F64,'Game by Game'!$G:$G,1)</f>
        <v>91</v>
      </c>
      <c r="N64" s="11">
        <f t="shared" ref="N64" si="6">L64-M64</f>
        <v>-39</v>
      </c>
      <c r="O64" s="11">
        <f>H64*3+I64*2+J64</f>
        <v>14</v>
      </c>
      <c r="P64" s="51">
        <f t="shared" ref="P64" si="7">O64/(G64*3)</f>
        <v>0.29166666666666669</v>
      </c>
      <c r="Q64" s="51"/>
      <c r="R64" s="51"/>
      <c r="S64" s="52"/>
      <c r="T64" s="11"/>
      <c r="U64" s="18">
        <f>('League details'!$K$7-Standings!G64)*'League details'!$G$4</f>
        <v>36</v>
      </c>
      <c r="V64" s="52">
        <v>1</v>
      </c>
      <c r="W64" s="11" cm="1">
        <f t="array" ref="W64">IF(V64&lt;='League details'!$K$14,COUNTIF($O$64:$O$73,"&gt;"&amp;O64)+1+SUMPRODUCT(--($O$64:$O$73=O64),--($P$64:$P$73&gt;P64))+SUMPRODUCT(--($O$64:$O$73=O64),--($P$64:$P$73=P64),--($N$64:$N$73&gt;N64))+SUMPRODUCT(--($O$64:$O$73=O64),--($P$64:$P$73=P64),--($N$64:$N$73=N64),--($G$64:$G$73&gt;G64)),"")</f>
        <v>7</v>
      </c>
      <c r="X64" s="11"/>
      <c r="Y64" s="11"/>
      <c r="Z64" s="11"/>
      <c r="AA64" s="11"/>
      <c r="AB64" s="11"/>
      <c r="AC64" s="11"/>
      <c r="AD64" s="11"/>
      <c r="AE64" s="11" t="str">
        <f>IF($W64&lt;='League details'!$K$9,IF(SUM(Standings!AJ64:AQ64)&gt;('League details'!$K$9-'League details'!$K$11-1),"Clinched",""))</f>
        <v/>
      </c>
      <c r="AF64" s="11" t="str">
        <f>IF(SUM(Standings!AS64:AZ64)&gt;='League details'!$K$11,"Eliminated","")</f>
        <v/>
      </c>
      <c r="AG64" s="11"/>
      <c r="AH64" s="11"/>
      <c r="AI64" s="11"/>
      <c r="AJ64" s="11"/>
      <c r="AK64" s="11">
        <f>IFERROR(IF($V$85&lt;='League details'!$K$9,IF(($O64)&gt;($O$65+$U$65),1,0),""),"")</f>
        <v>0</v>
      </c>
      <c r="AL64" s="11">
        <f>IFERROR(IF($V$85&lt;='League details'!$K$9,IF(($O64)&gt;($O$66+$U$66),1,0),""),"")</f>
        <v>0</v>
      </c>
      <c r="AM64" s="11">
        <f>IFERROR(IF($V$85&lt;='League details'!$K$9,IF(($O64)&gt;($O$67+$U$67),1,0),""),"")</f>
        <v>0</v>
      </c>
      <c r="AN64" s="11">
        <f>IFERROR(IF($V$85&lt;='League details'!$K$9,IF(($O64)&gt;($O$68+$U$68),1,0),""),"")</f>
        <v>0</v>
      </c>
      <c r="AO64" s="11">
        <f>IFERROR(IF($V$85&lt;='League details'!$K$9,IF(($O64)&gt;($O$69+$U$69),1,0),""),"")</f>
        <v>0</v>
      </c>
      <c r="AP64" s="11">
        <f>IFERROR(IF($V$85&lt;='League details'!$K$9,IF(($O64)&gt;($O$70+$U$70),1,0),""),"")</f>
        <v>0</v>
      </c>
      <c r="AQ64" s="11">
        <f>IFERROR(IF($V$85&lt;='League details'!$K$9,IF(($O64)&gt;($O$71+$U$71),1,0),""),"")</f>
        <v>0</v>
      </c>
      <c r="AR64" s="11"/>
      <c r="AS64" s="11"/>
      <c r="AT64" s="11">
        <f>IFERROR(IF($V$76&lt;='League details'!$K$9,IF((Standings!$U65+$O65)&lt;$O$64,1,0),""),"")</f>
        <v>0</v>
      </c>
      <c r="AU64" s="11">
        <f>IFERROR(IF($V$76&lt;='League details'!$K$9,IF((Standings!$U66+$O66)&lt;$O$64,1,0),""),"")</f>
        <v>0</v>
      </c>
      <c r="AV64" s="11">
        <f>IFERROR(IF($V$76&lt;='League details'!$K$9,IF((Standings!$U67+$O67)&lt;$O$64,1,0),""),"")</f>
        <v>0</v>
      </c>
      <c r="AW64" s="11">
        <f>IFERROR(IF($V$76&lt;='League details'!$K$9,IF((Standings!$U68+$O68)&lt;$O$64,1,0),""),"")</f>
        <v>0</v>
      </c>
      <c r="AX64" s="11">
        <f>IFERROR(IF($V$76&lt;='League details'!$K$9,IF((Standings!$U69+$O69)&lt;$O$64,1,0),""),"")</f>
        <v>0</v>
      </c>
      <c r="AY64" s="11">
        <f>IFERROR(IF($V$76&lt;='League details'!$K$9,IF((Standings!$U70+$O70)&lt;$O$64,1,0),""),"")</f>
        <v>0</v>
      </c>
      <c r="AZ64" s="11">
        <f>IFERROR(IF($V$76&lt;='League details'!$K$9,IF((Standings!$U71+$O71)&lt;$O$64,1,0),""),"")</f>
        <v>0</v>
      </c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</row>
    <row r="65" spans="1:71" hidden="1">
      <c r="A65" s="11"/>
      <c r="B65" s="11"/>
      <c r="C65" s="11"/>
      <c r="D65" s="11"/>
      <c r="E65" s="11"/>
      <c r="F65" s="11" t="s">
        <v>61</v>
      </c>
      <c r="G65" s="11">
        <f>SUMIFS('Game by Game'!G:G,'Game by Game'!$D:$D,$F65)+SUMIFS('Game by Game'!G:G,'Game by Game'!$E:$E,$F65)</f>
        <v>16</v>
      </c>
      <c r="H65" s="11">
        <f>SUMIFS('Game by Game'!$G:$G,'Game by Game'!$D:$D,$F65,'Game by Game'!$K:$K,"AW")+SUMIFS('Game by Game'!$G:$G,'Game by Game'!$E:$E,$F65,'Game by Game'!$K:$K,"HW")</f>
        <v>7</v>
      </c>
      <c r="I65" s="11">
        <f>SUMIFS('Game by Game'!$G:$G,'Game by Game'!$D:$D,$F65,'Game by Game'!$K:$K,"AWOT")+SUMIFS('Game by Game'!$G:$G,'Game by Game'!$E:$E,$F65,'Game by Game'!$K:$K,"HWOT")</f>
        <v>1</v>
      </c>
      <c r="J65" s="11">
        <f>SUMIFS('Game by Game'!$G:$G,'Game by Game'!$D:$D,$F65,'Game by Game'!$K:$K,"HWOT")+SUMIFS('Game by Game'!$G:$G,'Game by Game'!$E:$E,$F65,'Game by Game'!$K:$K,"AWOT")</f>
        <v>4</v>
      </c>
      <c r="K65" s="11">
        <f>SUMIFS('Game by Game'!$G:$G,'Game by Game'!$D:$D,$F65,'Game by Game'!$K:$K,"HW")+SUMIFS('Game by Game'!$G:$G,'Game by Game'!$E:$E,$F65,'Game by Game'!$K:$K,"AW")</f>
        <v>4</v>
      </c>
      <c r="L65" s="11">
        <f>SUMIFS('Game by Game'!$H:$H,'Game by Game'!$D:$D,$F65,'Game by Game'!$G:$G,1)+SUMIFS('Game by Game'!$I:$I,'Game by Game'!$E:$E,$F65,'Game by Game'!$G:$G,1)</f>
        <v>74</v>
      </c>
      <c r="M65" s="11">
        <f>SUMIFS('Game by Game'!$I:$I,'Game by Game'!$D:$D,$F65,'Game by Game'!$G:$G,1)+SUMIFS('Game by Game'!$H:$H,'Game by Game'!$E:$E,$F65,'Game by Game'!$G:$G,1)</f>
        <v>83</v>
      </c>
      <c r="N65" s="11">
        <f t="shared" ref="N65:N71" si="8">L65-M65</f>
        <v>-9</v>
      </c>
      <c r="O65" s="11">
        <f t="shared" ref="O65:O70" si="9">H65*3+I65*2+J65</f>
        <v>27</v>
      </c>
      <c r="P65" s="51">
        <f t="shared" ref="P65:P71" si="10">O65/(G65*3)</f>
        <v>0.5625</v>
      </c>
      <c r="Q65" s="51"/>
      <c r="R65" s="51"/>
      <c r="S65" s="52"/>
      <c r="T65" s="11"/>
      <c r="U65" s="18">
        <f>('League details'!$K$7-Standings!G65)*'League details'!$G$4</f>
        <v>36</v>
      </c>
      <c r="V65" s="52">
        <v>2</v>
      </c>
      <c r="W65" s="11" cm="1">
        <f t="array" ref="W65">IF(V65&lt;='League details'!$K$14,COUNTIF($O$64:$O$73,"&gt;"&amp;O65)+1+SUMPRODUCT(--($O$64:$O$73=O65),--($P$64:$P$73&gt;P65))+SUMPRODUCT(--($O$64:$O$73=O65),--($P$64:$P$73=P65),--($N$64:$N$73&gt;N65))+SUMPRODUCT(--($O$64:$O$73=O65),--($P$64:$P$73=P65),--($N$64:$N$73=N65),--($G$64:$G$73&gt;G65)),"")</f>
        <v>4</v>
      </c>
      <c r="X65" s="11"/>
      <c r="Y65" s="11"/>
      <c r="Z65" s="11"/>
      <c r="AA65" s="11"/>
      <c r="AB65" s="11"/>
      <c r="AC65" s="11"/>
      <c r="AD65" s="11"/>
      <c r="AE65" s="11" t="str">
        <f>IF($W65&lt;='League details'!$K$9,IF(SUM(Standings!AJ65:AQ65)&gt;('League details'!$K$9-'League details'!$K$11-1),"Clinched",""))</f>
        <v/>
      </c>
      <c r="AF65" s="11" t="str">
        <f>IF(SUM(Standings!AS65:AZ65)&gt;='League details'!$K$11,"Eliminated","")</f>
        <v/>
      </c>
      <c r="AG65" s="11"/>
      <c r="AH65" s="11"/>
      <c r="AI65" s="11"/>
      <c r="AJ65" s="11">
        <f>IFERROR(IF($V$64&lt;='League details'!$K$9,IF(($O65)&gt;($O$64+$U$64),1,0),""),"")</f>
        <v>0</v>
      </c>
      <c r="AK65" s="11"/>
      <c r="AL65" s="11">
        <f>IFERROR(IF($V$85&lt;='League details'!$K$9,IF(($O65)&gt;($O$66+$U$66),1,0),""),"")</f>
        <v>0</v>
      </c>
      <c r="AM65" s="11">
        <f>IFERROR(IF($V$85&lt;='League details'!$K$9,IF(($O65)&gt;($O$67+$U$67),1,0),""),"")</f>
        <v>0</v>
      </c>
      <c r="AN65" s="11">
        <f>IFERROR(IF($V$85&lt;='League details'!$K$9,IF(($O65)&gt;($O$68+$U$68),1,0),""),"")</f>
        <v>0</v>
      </c>
      <c r="AO65" s="11">
        <f>IFERROR(IF($V$85&lt;='League details'!$K$9,IF(($O65)&gt;($O$69+$U$69),1,0),""),"")</f>
        <v>0</v>
      </c>
      <c r="AP65" s="11">
        <f>IFERROR(IF($V$85&lt;='League details'!$K$9,IF(($O65)&gt;($O$70+$U$70),1,0),""),"")</f>
        <v>0</v>
      </c>
      <c r="AQ65" s="11">
        <f>IFERROR(IF($V$85&lt;='League details'!$K$9,IF(($O65)&gt;($O$71+$U$71),1,0),""),"")</f>
        <v>0</v>
      </c>
      <c r="AR65" s="11"/>
      <c r="AS65" s="11">
        <f>IFERROR(IF($V$76&lt;='League details'!$K$9,IF((Standings!$U65+$O65)&lt;$O$64,1,0),""),"")</f>
        <v>0</v>
      </c>
      <c r="AT65" s="11"/>
      <c r="AU65" s="11">
        <f>IFERROR(IF($V$76&lt;='League details'!$K$9,IF((Standings!$U67+$O67)&lt;$O$64,1,0),""),"")</f>
        <v>0</v>
      </c>
      <c r="AV65" s="11">
        <f>IFERROR(IF($V$76&lt;='League details'!$K$9,IF((Standings!$U68+$O68)&lt;$O$64,1,0),""),"")</f>
        <v>0</v>
      </c>
      <c r="AW65" s="11">
        <f>IFERROR(IF($V$76&lt;='League details'!$K$9,IF((Standings!$U69+$O69)&lt;$O$64,1,0),""),"")</f>
        <v>0</v>
      </c>
      <c r="AX65" s="11">
        <f>IFERROR(IF($V$76&lt;='League details'!$K$9,IF((Standings!$U70+$O70)&lt;$O$64,1,0),""),"")</f>
        <v>0</v>
      </c>
      <c r="AY65" s="11">
        <f>IFERROR(IF($V$76&lt;='League details'!$K$9,IF((Standings!$U71+$O71)&lt;$O$64,1,0),""),"")</f>
        <v>0</v>
      </c>
      <c r="AZ65" s="11">
        <f>IFERROR(IF($V$76&lt;='League details'!$K$9,IF((Standings!$U72+$O72)&lt;$O$64,1,0),""),"")</f>
        <v>0</v>
      </c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</row>
    <row r="66" spans="1:71" hidden="1">
      <c r="A66" s="11"/>
      <c r="B66" s="11"/>
      <c r="C66" s="11"/>
      <c r="D66" s="11"/>
      <c r="E66" s="11"/>
      <c r="F66" s="11" t="s">
        <v>62</v>
      </c>
      <c r="G66" s="11">
        <f>SUMIFS('Game by Game'!G:G,'Game by Game'!$D:$D,$F66)+SUMIFS('Game by Game'!G:G,'Game by Game'!$E:$E,$F66)</f>
        <v>16</v>
      </c>
      <c r="H66" s="11">
        <f>SUMIFS('Game by Game'!$G:$G,'Game by Game'!$D:$D,$F66,'Game by Game'!$K:$K,"AW")+SUMIFS('Game by Game'!$G:$G,'Game by Game'!$E:$E,$F66,'Game by Game'!$K:$K,"HW")</f>
        <v>6</v>
      </c>
      <c r="I66" s="11">
        <f>SUMIFS('Game by Game'!$G:$G,'Game by Game'!$D:$D,$F66,'Game by Game'!$K:$K,"AWOT")+SUMIFS('Game by Game'!$G:$G,'Game by Game'!$E:$E,$F66,'Game by Game'!$K:$K,"HWOT")</f>
        <v>2</v>
      </c>
      <c r="J66" s="11">
        <f>SUMIFS('Game by Game'!$G:$G,'Game by Game'!$D:$D,$F66,'Game by Game'!$K:$K,"HWOT")+SUMIFS('Game by Game'!$G:$G,'Game by Game'!$E:$E,$F66,'Game by Game'!$K:$K,"AWOT")</f>
        <v>0</v>
      </c>
      <c r="K66" s="11">
        <f>SUMIFS('Game by Game'!$G:$G,'Game by Game'!$D:$D,$F66,'Game by Game'!$K:$K,"HW")+SUMIFS('Game by Game'!$G:$G,'Game by Game'!$E:$E,$F66,'Game by Game'!$K:$K,"AW")</f>
        <v>8</v>
      </c>
      <c r="L66" s="11">
        <f>SUMIFS('Game by Game'!$H:$H,'Game by Game'!$D:$D,$F66,'Game by Game'!$G:$G,1)+SUMIFS('Game by Game'!$I:$I,'Game by Game'!$E:$E,$F66,'Game by Game'!$G:$G,1)</f>
        <v>75</v>
      </c>
      <c r="M66" s="11">
        <f>SUMIFS('Game by Game'!$I:$I,'Game by Game'!$D:$D,$F66,'Game by Game'!$G:$G,1)+SUMIFS('Game by Game'!$H:$H,'Game by Game'!$E:$E,$F66,'Game by Game'!$G:$G,1)</f>
        <v>86</v>
      </c>
      <c r="N66" s="11">
        <f t="shared" si="8"/>
        <v>-11</v>
      </c>
      <c r="O66" s="11">
        <f t="shared" si="9"/>
        <v>22</v>
      </c>
      <c r="P66" s="51">
        <f t="shared" si="10"/>
        <v>0.45833333333333331</v>
      </c>
      <c r="Q66" s="51"/>
      <c r="R66" s="51"/>
      <c r="S66" s="52"/>
      <c r="T66" s="11"/>
      <c r="U66" s="18">
        <f>('League details'!$K$7-Standings!G66)*'League details'!$G$4</f>
        <v>36</v>
      </c>
      <c r="V66" s="52">
        <v>3</v>
      </c>
      <c r="W66" s="11" cm="1">
        <f t="array" ref="W66">IF(V66&lt;='League details'!$K$14,COUNTIF($O$64:$O$73,"&gt;"&amp;O66)+1+SUMPRODUCT(--($O$64:$O$73=O66),--($P$64:$P$73&gt;P66))+SUMPRODUCT(--($O$64:$O$73=O66),--($P$64:$P$73=P66),--($N$64:$N$73&gt;N66))+SUMPRODUCT(--($O$64:$O$73=O66),--($P$64:$P$73=P66),--($N$64:$N$73=N66),--($G$64:$G$73&gt;G66)),"")</f>
        <v>5</v>
      </c>
      <c r="X66" s="11"/>
      <c r="Y66" s="11"/>
      <c r="Z66" s="11"/>
      <c r="AA66" s="11"/>
      <c r="AB66" s="11"/>
      <c r="AC66" s="11"/>
      <c r="AD66" s="11"/>
      <c r="AE66" s="11" t="str">
        <f>IF($W66&lt;='League details'!$K$9,IF(SUM(Standings!AJ66:AQ66)&gt;('League details'!$K$9-'League details'!$K$11-1),"Clinched",""))</f>
        <v/>
      </c>
      <c r="AF66" s="11" t="str">
        <f>IF(SUM(Standings!AS66:AZ66)&gt;='League details'!$K$11,"Eliminated","")</f>
        <v/>
      </c>
      <c r="AG66" s="11"/>
      <c r="AH66" s="11"/>
      <c r="AI66" s="11"/>
      <c r="AJ66" s="11">
        <f>IFERROR(IF($V$64&lt;='League details'!$K$9,IF(($O66)&gt;($O$64+$U$64),1,0),""),"")</f>
        <v>0</v>
      </c>
      <c r="AK66" s="11">
        <f>IFERROR(IF($V$85&lt;='League details'!$K$9,IF(($O66)&gt;($O$65+$U$65),1,0),""),"")</f>
        <v>0</v>
      </c>
      <c r="AL66" s="11"/>
      <c r="AM66" s="11">
        <f>IFERROR(IF($V$85&lt;='League details'!$K$9,IF(($O66)&gt;($O$67+$U$67),1,0),""),"")</f>
        <v>0</v>
      </c>
      <c r="AN66" s="11">
        <f>IFERROR(IF($V$85&lt;='League details'!$K$9,IF(($O66)&gt;($O$68+$U$68),1,0),""),"")</f>
        <v>0</v>
      </c>
      <c r="AO66" s="11">
        <f>IFERROR(IF($V$85&lt;='League details'!$K$9,IF(($O66)&gt;($O$69+$U$69),1,0),""),"")</f>
        <v>0</v>
      </c>
      <c r="AP66" s="11">
        <f>IFERROR(IF($V$85&lt;='League details'!$K$9,IF(($O66)&gt;($O$70+$U$70),1,0),""),"")</f>
        <v>0</v>
      </c>
      <c r="AQ66" s="11">
        <f>IFERROR(IF($V$85&lt;='League details'!$K$9,IF(($O66)&gt;($O$71+$U$71),1,0),""),"")</f>
        <v>0</v>
      </c>
      <c r="AR66" s="11"/>
      <c r="AS66" s="11">
        <f>IFERROR(IF($V$76&lt;='League details'!$K$9,IF((Standings!$U66+$O66)&lt;$O$64,1,0),""),"")</f>
        <v>0</v>
      </c>
      <c r="AT66" s="11">
        <f>IFERROR(IF($V$76&lt;='League details'!$K$9,IF((Standings!$U67+$O67)&lt;$O$64,1,0),""),"")</f>
        <v>0</v>
      </c>
      <c r="AU66" s="11"/>
      <c r="AV66" s="11">
        <f>IFERROR(IF($V$76&lt;='League details'!$K$9,IF((Standings!$U69+$O69)&lt;$O$64,1,0),""),"")</f>
        <v>0</v>
      </c>
      <c r="AW66" s="11">
        <f>IFERROR(IF($V$76&lt;='League details'!$K$9,IF((Standings!$U70+$O70)&lt;$O$64,1,0),""),"")</f>
        <v>0</v>
      </c>
      <c r="AX66" s="11">
        <f>IFERROR(IF($V$76&lt;='League details'!$K$9,IF((Standings!$U71+$O71)&lt;$O$64,1,0),""),"")</f>
        <v>0</v>
      </c>
      <c r="AY66" s="11">
        <f>IFERROR(IF($V$76&lt;='League details'!$K$9,IF((Standings!$U72+$O72)&lt;$O$64,1,0),""),"")</f>
        <v>0</v>
      </c>
      <c r="AZ66" s="11">
        <f>IFERROR(IF($V$76&lt;='League details'!$K$9,IF((Standings!$U73+$O73)&lt;$O$64,1,0),""),"")</f>
        <v>0</v>
      </c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</row>
    <row r="67" spans="1:71" hidden="1">
      <c r="A67" s="11"/>
      <c r="B67" s="11"/>
      <c r="C67" s="11"/>
      <c r="D67" s="11"/>
      <c r="E67" s="11"/>
      <c r="F67" s="11" t="s">
        <v>63</v>
      </c>
      <c r="G67" s="11">
        <f>SUMIFS('Game by Game'!G:G,'Game by Game'!$D:$D,$F67)+SUMIFS('Game by Game'!G:G,'Game by Game'!$E:$E,$F67)</f>
        <v>18</v>
      </c>
      <c r="H67" s="11">
        <f>SUMIFS('Game by Game'!$G:$G,'Game by Game'!$D:$D,$F67,'Game by Game'!$K:$K,"AW")+SUMIFS('Game by Game'!$G:$G,'Game by Game'!$E:$E,$F67,'Game by Game'!$K:$K,"HW")</f>
        <v>2</v>
      </c>
      <c r="I67" s="11">
        <f>SUMIFS('Game by Game'!$G:$G,'Game by Game'!$D:$D,$F67,'Game by Game'!$K:$K,"AWOT")+SUMIFS('Game by Game'!$G:$G,'Game by Game'!$E:$E,$F67,'Game by Game'!$K:$K,"HWOT")</f>
        <v>2</v>
      </c>
      <c r="J67" s="11">
        <f>SUMIFS('Game by Game'!$G:$G,'Game by Game'!$D:$D,$F67,'Game by Game'!$K:$K,"HWOT")+SUMIFS('Game by Game'!$G:$G,'Game by Game'!$E:$E,$F67,'Game by Game'!$K:$K,"AWOT")</f>
        <v>2</v>
      </c>
      <c r="K67" s="11">
        <f>SUMIFS('Game by Game'!$G:$G,'Game by Game'!$D:$D,$F67,'Game by Game'!$K:$K,"HW")+SUMIFS('Game by Game'!$G:$G,'Game by Game'!$E:$E,$F67,'Game by Game'!$K:$K,"AW")</f>
        <v>12</v>
      </c>
      <c r="L67" s="11">
        <f>SUMIFS('Game by Game'!$H:$H,'Game by Game'!$D:$D,$F67,'Game by Game'!$G:$G,1)+SUMIFS('Game by Game'!$I:$I,'Game by Game'!$E:$E,$F67,'Game by Game'!$G:$G,1)</f>
        <v>66</v>
      </c>
      <c r="M67" s="11">
        <f>SUMIFS('Game by Game'!$I:$I,'Game by Game'!$D:$D,$F67,'Game by Game'!$G:$G,1)+SUMIFS('Game by Game'!$H:$H,'Game by Game'!$E:$E,$F67,'Game by Game'!$G:$G,1)</f>
        <v>106</v>
      </c>
      <c r="N67" s="11">
        <f t="shared" si="8"/>
        <v>-40</v>
      </c>
      <c r="O67" s="11">
        <f t="shared" si="9"/>
        <v>12</v>
      </c>
      <c r="P67" s="51">
        <f t="shared" si="10"/>
        <v>0.22222222222222221</v>
      </c>
      <c r="Q67" s="51"/>
      <c r="R67" s="51"/>
      <c r="S67" s="52"/>
      <c r="T67" s="11"/>
      <c r="U67" s="18">
        <f>('League details'!$K$7-Standings!G67)*'League details'!$G$4</f>
        <v>30</v>
      </c>
      <c r="V67" s="52">
        <v>4</v>
      </c>
      <c r="W67" s="11" cm="1">
        <f t="array" ref="W67">IF(V67&lt;='League details'!$K$14,COUNTIF($O$64:$O$73,"&gt;"&amp;O67)+1+SUMPRODUCT(--($O$64:$O$73=O67),--($P$64:$P$73&gt;P67))+SUMPRODUCT(--($O$64:$O$73=O67),--($P$64:$P$73=P67),--($N$64:$N$73&gt;N67))+SUMPRODUCT(--($O$64:$O$73=O67),--($P$64:$P$73=P67),--($N$64:$N$73=N67),--($G$64:$G$73&gt;G67)),"")</f>
        <v>8</v>
      </c>
      <c r="X67" s="11"/>
      <c r="Y67" s="11"/>
      <c r="Z67" s="11"/>
      <c r="AA67" s="11"/>
      <c r="AB67" s="11"/>
      <c r="AC67" s="11"/>
      <c r="AD67" s="11"/>
      <c r="AE67" s="11" t="str">
        <f>IF($W67&lt;='League details'!$K$9,IF(SUM(Standings!AJ67:AQ67)&gt;('League details'!$K$9-'League details'!$K$11-1),"Clinched",""))</f>
        <v/>
      </c>
      <c r="AF67" s="11" t="str">
        <f>IF(SUM(Standings!AS67:AZ67)&gt;='League details'!$K$11,"Eliminated","")</f>
        <v/>
      </c>
      <c r="AG67" s="11"/>
      <c r="AH67" s="11"/>
      <c r="AI67" s="11"/>
      <c r="AJ67" s="11">
        <f>IFERROR(IF($V$64&lt;='League details'!$K$9,IF(($O67)&gt;($O$64+$U$64),1,0),""),"")</f>
        <v>0</v>
      </c>
      <c r="AK67" s="11">
        <f>IFERROR(IF($V$85&lt;='League details'!$K$9,IF(($O67)&gt;($O$65+$U$65),1,0),""),"")</f>
        <v>0</v>
      </c>
      <c r="AL67" s="11">
        <f>IFERROR(IF($V$85&lt;='League details'!$K$9,IF(($O67)&gt;($O$66+$U$66),1,0),""),"")</f>
        <v>0</v>
      </c>
      <c r="AM67" s="11"/>
      <c r="AN67" s="11">
        <f>IFERROR(IF($V$85&lt;='League details'!$K$9,IF(($O67)&gt;($O$68+$U$68),1,0),""),"")</f>
        <v>0</v>
      </c>
      <c r="AO67" s="11">
        <f>IFERROR(IF($V$85&lt;='League details'!$K$9,IF(($O67)&gt;($O$69+$U$69),1,0),""),"")</f>
        <v>0</v>
      </c>
      <c r="AP67" s="11">
        <f>IFERROR(IF($V$85&lt;='League details'!$K$9,IF(($O67)&gt;($O$70+$U$70),1,0),""),"")</f>
        <v>0</v>
      </c>
      <c r="AQ67" s="11">
        <f>IFERROR(IF($V$85&lt;='League details'!$K$9,IF(($O67)&gt;($O$71+$U$71),1,0),""),"")</f>
        <v>0</v>
      </c>
      <c r="AR67" s="11"/>
      <c r="AS67" s="11">
        <f>IFERROR(IF($V$76&lt;='League details'!$K$9,IF((Standings!$U67+$O67)&lt;$O$64,1,0),""),"")</f>
        <v>0</v>
      </c>
      <c r="AT67" s="11">
        <f>IFERROR(IF($V$76&lt;='League details'!$K$9,IF((Standings!$U68+$O68)&lt;$O$64,1,0),""),"")</f>
        <v>0</v>
      </c>
      <c r="AU67" s="11">
        <f>IFERROR(IF($V$76&lt;='League details'!$K$9,IF((Standings!$U69+$O69)&lt;$O$64,1,0),""),"")</f>
        <v>0</v>
      </c>
      <c r="AV67" s="11"/>
      <c r="AW67" s="11">
        <f>IFERROR(IF($V$76&lt;='League details'!$K$9,IF((Standings!$U71+$O71)&lt;$O$64,1,0),""),"")</f>
        <v>0</v>
      </c>
      <c r="AX67" s="11">
        <f>IFERROR(IF($V$76&lt;='League details'!$K$9,IF((Standings!$U72+$O72)&lt;$O$64,1,0),""),"")</f>
        <v>0</v>
      </c>
      <c r="AY67" s="11">
        <f>IFERROR(IF($V$76&lt;='League details'!$K$9,IF((Standings!$U73+$O73)&lt;$O$64,1,0),""),"")</f>
        <v>0</v>
      </c>
      <c r="AZ67" s="11">
        <f>IFERROR(IF($V$76&lt;='League details'!$K$9,IF((Standings!$U74+$O74)&lt;$O$64,1,0),""),"")</f>
        <v>1</v>
      </c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</row>
    <row r="68" spans="1:71" hidden="1">
      <c r="A68" s="11"/>
      <c r="B68" s="11"/>
      <c r="C68" s="11"/>
      <c r="D68" s="11"/>
      <c r="E68" s="11"/>
      <c r="F68" s="11" t="s">
        <v>64</v>
      </c>
      <c r="G68" s="11">
        <f>SUMIFS('Game by Game'!G:G,'Game by Game'!$D:$D,$F68)+SUMIFS('Game by Game'!G:G,'Game by Game'!$E:$E,$F68)</f>
        <v>19</v>
      </c>
      <c r="H68" s="11">
        <f>SUMIFS('Game by Game'!$G:$G,'Game by Game'!$D:$D,$F68,'Game by Game'!$K:$K,"AW")+SUMIFS('Game by Game'!$G:$G,'Game by Game'!$E:$E,$F68,'Game by Game'!$K:$K,"HW")</f>
        <v>14</v>
      </c>
      <c r="I68" s="11">
        <f>SUMIFS('Game by Game'!$G:$G,'Game by Game'!$D:$D,$F68,'Game by Game'!$K:$K,"AWOT")+SUMIFS('Game by Game'!$G:$G,'Game by Game'!$E:$E,$F68,'Game by Game'!$K:$K,"HWOT")</f>
        <v>2</v>
      </c>
      <c r="J68" s="11">
        <f>SUMIFS('Game by Game'!$G:$G,'Game by Game'!$D:$D,$F68,'Game by Game'!$K:$K,"HWOT")+SUMIFS('Game by Game'!$G:$G,'Game by Game'!$E:$E,$F68,'Game by Game'!$K:$K,"AWOT")</f>
        <v>3</v>
      </c>
      <c r="K68" s="11">
        <f>SUMIFS('Game by Game'!$G:$G,'Game by Game'!$D:$D,$F68,'Game by Game'!$K:$K,"HW")+SUMIFS('Game by Game'!$G:$G,'Game by Game'!$E:$E,$F68,'Game by Game'!$K:$K,"AW")</f>
        <v>0</v>
      </c>
      <c r="L68" s="11">
        <f>SUMIFS('Game by Game'!$H:$H,'Game by Game'!$D:$D,$F68,'Game by Game'!$G:$G,1)+SUMIFS('Game by Game'!$I:$I,'Game by Game'!$E:$E,$F68,'Game by Game'!$G:$G,1)</f>
        <v>126</v>
      </c>
      <c r="M68" s="11">
        <f>SUMIFS('Game by Game'!$I:$I,'Game by Game'!$D:$D,$F68,'Game by Game'!$G:$G,1)+SUMIFS('Game by Game'!$H:$H,'Game by Game'!$E:$E,$F68,'Game by Game'!$G:$G,1)</f>
        <v>60</v>
      </c>
      <c r="N68" s="11">
        <f t="shared" si="8"/>
        <v>66</v>
      </c>
      <c r="O68" s="11">
        <f>H68*3+I68*2+J68</f>
        <v>49</v>
      </c>
      <c r="P68" s="51">
        <f t="shared" si="10"/>
        <v>0.85964912280701755</v>
      </c>
      <c r="Q68" s="51"/>
      <c r="R68" s="51"/>
      <c r="S68" s="52"/>
      <c r="T68" s="11"/>
      <c r="U68" s="18">
        <f>('League details'!$K$7-Standings!G68)*'League details'!$G$4</f>
        <v>27</v>
      </c>
      <c r="V68" s="52">
        <v>5</v>
      </c>
      <c r="W68" s="11" cm="1">
        <f t="array" ref="W68">IF(V68&lt;='League details'!$K$14,COUNTIF($O$64:$O$73,"&gt;"&amp;O68)+1+SUMPRODUCT(--($O$64:$O$73=O68),--($P$64:$P$73&gt;P68))+SUMPRODUCT(--($O$64:$O$73=O68),--($P$64:$P$73=P68),--($N$64:$N$73&gt;N68))+SUMPRODUCT(--($O$64:$O$73=O68),--($P$64:$P$73=P68),--($N$64:$N$73=N68),--($G$64:$G$73&gt;G68)),"")</f>
        <v>1</v>
      </c>
      <c r="X68" s="11"/>
      <c r="Y68" s="11"/>
      <c r="Z68" s="11"/>
      <c r="AA68" s="11"/>
      <c r="AB68" s="11"/>
      <c r="AC68" s="11"/>
      <c r="AD68" s="11"/>
      <c r="AE68" s="11" t="str">
        <f>IF($W68&lt;='League details'!$K$9,IF(SUM(Standings!AJ68:AQ68)&gt;('League details'!$K$9-'League details'!$K$11-1),"Clinched",""))</f>
        <v/>
      </c>
      <c r="AF68" s="11" t="str">
        <f>IF(SUM(Standings!AS68:AZ68)&gt;='League details'!$K$11,"Eliminated","")</f>
        <v/>
      </c>
      <c r="AG68" s="11"/>
      <c r="AH68" s="11"/>
      <c r="AI68" s="11"/>
      <c r="AJ68" s="11">
        <f>IFERROR(IF($V$64&lt;='League details'!$K$9,IF(($O68)&gt;($O$64+$U$64),1,0),""),"")</f>
        <v>0</v>
      </c>
      <c r="AK68" s="11">
        <f>IFERROR(IF($V$85&lt;='League details'!$K$9,IF(($O68)&gt;($O$65+$U$65),1,0),""),"")</f>
        <v>0</v>
      </c>
      <c r="AL68" s="11">
        <f>IFERROR(IF($V$85&lt;='League details'!$K$9,IF(($O68)&gt;($O$66+$U$66),1,0),""),"")</f>
        <v>0</v>
      </c>
      <c r="AM68" s="11">
        <f>IFERROR(IF($V$85&lt;='League details'!$K$9,IF(($O68)&gt;($O$67+$U$67),1,0),""),"")</f>
        <v>1</v>
      </c>
      <c r="AN68" s="11"/>
      <c r="AO68" s="11">
        <f>IFERROR(IF($V$85&lt;='League details'!$K$9,IF(($O68)&gt;($O$69+$U$69),1,0),""),"")</f>
        <v>0</v>
      </c>
      <c r="AP68" s="11">
        <f>IFERROR(IF($V$85&lt;='League details'!$K$9,IF(($O68)&gt;($O$70+$U$70),1,0),""),"")</f>
        <v>0</v>
      </c>
      <c r="AQ68" s="11">
        <f>IFERROR(IF($V$85&lt;='League details'!$K$9,IF(($O68)&gt;($O$71+$U$71),1,0),""),"")</f>
        <v>0</v>
      </c>
      <c r="AR68" s="11"/>
      <c r="AS68" s="11">
        <f>IFERROR(IF($V$76&lt;='League details'!$K$9,IF((Standings!$U68+$O68)&lt;$O$64,1,0),""),"")</f>
        <v>0</v>
      </c>
      <c r="AT68" s="11">
        <f>IFERROR(IF($V$76&lt;='League details'!$K$9,IF((Standings!$U69+$O69)&lt;$O$64,1,0),""),"")</f>
        <v>0</v>
      </c>
      <c r="AU68" s="11">
        <f>IFERROR(IF($V$76&lt;='League details'!$K$9,IF((Standings!$U70+$O70)&lt;$O$64,1,0),""),"")</f>
        <v>0</v>
      </c>
      <c r="AV68" s="11">
        <f>IFERROR(IF($V$76&lt;='League details'!$K$9,IF((Standings!$U71+$O71)&lt;$O$64,1,0),""),"")</f>
        <v>0</v>
      </c>
      <c r="AW68" s="11"/>
      <c r="AX68" s="11">
        <f>IFERROR(IF($V$76&lt;='League details'!$K$9,IF((Standings!$U73+$O73)&lt;$O$64,1,0),""),"")</f>
        <v>0</v>
      </c>
      <c r="AY68" s="11">
        <f>IFERROR(IF($V$76&lt;='League details'!$K$9,IF((Standings!$U74+$O74)&lt;$O$64,1,0),""),"")</f>
        <v>1</v>
      </c>
      <c r="AZ68" s="11" t="str">
        <f>IFERROR(IF($V$76&lt;='League details'!$K$9,IF((Standings!$U75+$O75)&lt;$O$64,1,0),""),"")</f>
        <v/>
      </c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</row>
    <row r="69" spans="1:71" hidden="1">
      <c r="A69" s="11"/>
      <c r="B69" s="11"/>
      <c r="C69" s="11"/>
      <c r="D69" s="11"/>
      <c r="E69" s="11"/>
      <c r="F69" s="11" t="s">
        <v>65</v>
      </c>
      <c r="G69" s="11">
        <f>SUMIFS('Game by Game'!G:G,'Game by Game'!$D:$D,$F69)+SUMIFS('Game by Game'!G:G,'Game by Game'!$E:$E,$F69)</f>
        <v>17</v>
      </c>
      <c r="H69" s="11">
        <f>SUMIFS('Game by Game'!$G:$G,'Game by Game'!$D:$D,$F69,'Game by Game'!$K:$K,"AW")+SUMIFS('Game by Game'!$G:$G,'Game by Game'!$E:$E,$F69,'Game by Game'!$K:$K,"HW")</f>
        <v>8</v>
      </c>
      <c r="I69" s="11">
        <f>SUMIFS('Game by Game'!$G:$G,'Game by Game'!$D:$D,$F69,'Game by Game'!$K:$K,"AWOT")+SUMIFS('Game by Game'!$G:$G,'Game by Game'!$E:$E,$F69,'Game by Game'!$K:$K,"HWOT")</f>
        <v>2</v>
      </c>
      <c r="J69" s="11">
        <f>SUMIFS('Game by Game'!$G:$G,'Game by Game'!$D:$D,$F69,'Game by Game'!$K:$K,"HWOT")+SUMIFS('Game by Game'!$G:$G,'Game by Game'!$E:$E,$F69,'Game by Game'!$K:$K,"AWOT")</f>
        <v>0</v>
      </c>
      <c r="K69" s="11">
        <f>SUMIFS('Game by Game'!$G:$G,'Game by Game'!$D:$D,$F69,'Game by Game'!$K:$K,"HW")+SUMIFS('Game by Game'!$G:$G,'Game by Game'!$E:$E,$F69,'Game by Game'!$K:$K,"AW")</f>
        <v>7</v>
      </c>
      <c r="L69" s="11">
        <f>SUMIFS('Game by Game'!$H:$H,'Game by Game'!$D:$D,$F69,'Game by Game'!$G:$G,1)+SUMIFS('Game by Game'!$I:$I,'Game by Game'!$E:$E,$F69,'Game by Game'!$G:$G,1)</f>
        <v>84</v>
      </c>
      <c r="M69" s="11">
        <f>SUMIFS('Game by Game'!$I:$I,'Game by Game'!$D:$D,$F69,'Game by Game'!$G:$G,1)+SUMIFS('Game by Game'!$H:$H,'Game by Game'!$E:$E,$F69,'Game by Game'!$G:$G,1)</f>
        <v>68</v>
      </c>
      <c r="N69" s="11">
        <f t="shared" si="8"/>
        <v>16</v>
      </c>
      <c r="O69" s="11">
        <f t="shared" si="9"/>
        <v>28</v>
      </c>
      <c r="P69" s="51">
        <f t="shared" si="10"/>
        <v>0.5490196078431373</v>
      </c>
      <c r="Q69" s="51"/>
      <c r="R69" s="51"/>
      <c r="S69" s="52"/>
      <c r="T69" s="11"/>
      <c r="U69" s="18">
        <f>('League details'!$K$7-Standings!G69)*'League details'!$G$4</f>
        <v>33</v>
      </c>
      <c r="V69" s="52">
        <v>6</v>
      </c>
      <c r="W69" s="11" cm="1">
        <f t="array" ref="W69">IF(V69&lt;='League details'!$K$14,COUNTIF($O$64:$O$73,"&gt;"&amp;O69)+1+SUMPRODUCT(--($O$64:$O$73=O69),--($P$64:$P$73&gt;P69))+SUMPRODUCT(--($O$64:$O$73=O69),--($P$64:$P$73=P69),--($N$64:$N$73&gt;N69))+SUMPRODUCT(--($O$64:$O$73=O69),--($P$64:$P$73=P69),--($N$64:$N$73=N69),--($G$64:$G$73&gt;G69)),"")</f>
        <v>3</v>
      </c>
      <c r="X69" s="11"/>
      <c r="Y69" s="11"/>
      <c r="Z69" s="11"/>
      <c r="AA69" s="11"/>
      <c r="AB69" s="11"/>
      <c r="AC69" s="11"/>
      <c r="AD69" s="11"/>
      <c r="AE69" s="11" t="str">
        <f>IF($W69&lt;='League details'!$K$9,IF(SUM(Standings!AJ69:AQ69)&gt;('League details'!$K$9-'League details'!$K$11-1),"Clinched",""))</f>
        <v/>
      </c>
      <c r="AF69" s="11" t="str">
        <f>IF(SUM(Standings!AS69:AZ69)&gt;='League details'!$K$11,"Eliminated","")</f>
        <v/>
      </c>
      <c r="AG69" s="11"/>
      <c r="AH69" s="11"/>
      <c r="AI69" s="11"/>
      <c r="AJ69" s="11">
        <f>IFERROR(IF($V$64&lt;='League details'!$K$9,IF(($O69)&gt;($O$64+$U$64),1,0),""),"")</f>
        <v>0</v>
      </c>
      <c r="AK69" s="11">
        <f>IFERROR(IF($V$85&lt;='League details'!$K$9,IF(($O69)&gt;($O$65+$U$65),1,0),""),"")</f>
        <v>0</v>
      </c>
      <c r="AL69" s="11">
        <f>IFERROR(IF($V$85&lt;='League details'!$K$9,IF(($O69)&gt;($O$66+$U$66),1,0),""),"")</f>
        <v>0</v>
      </c>
      <c r="AM69" s="11">
        <f>IFERROR(IF($V$85&lt;='League details'!$K$9,IF(($O69)&gt;($O$67+$U$67),1,0),""),"")</f>
        <v>0</v>
      </c>
      <c r="AN69" s="11">
        <f>IFERROR(IF($V$85&lt;='League details'!$K$9,IF(($O69)&gt;($O$68+$U$68),1,0),""),"")</f>
        <v>0</v>
      </c>
      <c r="AO69" s="11"/>
      <c r="AP69" s="11">
        <f>IFERROR(IF($V$85&lt;='League details'!$K$9,IF(($O69)&gt;($O$70+$U$70),1,0),""),"")</f>
        <v>0</v>
      </c>
      <c r="AQ69" s="11">
        <f>IFERROR(IF($V$85&lt;='League details'!$K$9,IF(($O69)&gt;($O$71+$U$71),1,0),""),"")</f>
        <v>0</v>
      </c>
      <c r="AR69" s="11"/>
      <c r="AS69" s="11">
        <f>IFERROR(IF($V$76&lt;='League details'!$K$9,IF((Standings!$U69+$O69)&lt;$O$64,1,0),""),"")</f>
        <v>0</v>
      </c>
      <c r="AT69" s="11">
        <f>IFERROR(IF($V$76&lt;='League details'!$K$9,IF((Standings!$U70+$O70)&lt;$O$64,1,0),""),"")</f>
        <v>0</v>
      </c>
      <c r="AU69" s="11">
        <f>IFERROR(IF($V$76&lt;='League details'!$K$9,IF((Standings!$U71+$O71)&lt;$O$64,1,0),""),"")</f>
        <v>0</v>
      </c>
      <c r="AV69" s="11">
        <f>IFERROR(IF($V$76&lt;='League details'!$K$9,IF((Standings!$U72+$O72)&lt;$O$64,1,0),""),"")</f>
        <v>0</v>
      </c>
      <c r="AW69" s="11">
        <f>IFERROR(IF($V$76&lt;='League details'!$K$9,IF((Standings!$U73+$O73)&lt;$O$64,1,0),""),"")</f>
        <v>0</v>
      </c>
      <c r="AX69" s="11"/>
      <c r="AY69" s="11" t="str">
        <f>IFERROR(IF($V$76&lt;='League details'!$K$9,IF((Standings!$U75+$O75)&lt;$O$64,1,0),""),"")</f>
        <v/>
      </c>
      <c r="AZ69" s="11">
        <f>IFERROR(IF($V$76&lt;='League details'!$K$9,IF((Standings!$U76+$O76)&lt;$O$64,1,0),""),"")</f>
        <v>0</v>
      </c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</row>
    <row r="70" spans="1:71" hidden="1">
      <c r="A70" s="11"/>
      <c r="B70" s="11"/>
      <c r="C70" s="11"/>
      <c r="D70" s="11"/>
      <c r="E70" s="11"/>
      <c r="F70" s="11" t="s">
        <v>66</v>
      </c>
      <c r="G70" s="11">
        <f>SUMIFS('Game by Game'!G:G,'Game by Game'!$D:$D,$F70)+SUMIFS('Game by Game'!G:G,'Game by Game'!$E:$E,$F70)</f>
        <v>16</v>
      </c>
      <c r="H70" s="11">
        <f>SUMIFS('Game by Game'!$G:$G,'Game by Game'!$D:$D,$F70,'Game by Game'!$K:$K,"AW")+SUMIFS('Game by Game'!$G:$G,'Game by Game'!$E:$E,$F70,'Game by Game'!$K:$K,"HW")</f>
        <v>5</v>
      </c>
      <c r="I70" s="11">
        <f>SUMIFS('Game by Game'!$G:$G,'Game by Game'!$D:$D,$F70,'Game by Game'!$K:$K,"AWOT")+SUMIFS('Game by Game'!$G:$G,'Game by Game'!$E:$E,$F70,'Game by Game'!$K:$K,"HWOT")</f>
        <v>3</v>
      </c>
      <c r="J70" s="11">
        <f>SUMIFS('Game by Game'!$G:$G,'Game by Game'!$D:$D,$F70,'Game by Game'!$K:$K,"HWOT")+SUMIFS('Game by Game'!$G:$G,'Game by Game'!$E:$E,$F70,'Game by Game'!$K:$K,"AWOT")</f>
        <v>0</v>
      </c>
      <c r="K70" s="11">
        <f>SUMIFS('Game by Game'!$G:$G,'Game by Game'!$D:$D,$F70,'Game by Game'!$K:$K,"HW")+SUMIFS('Game by Game'!$G:$G,'Game by Game'!$E:$E,$F70,'Game by Game'!$K:$K,"AW")</f>
        <v>8</v>
      </c>
      <c r="L70" s="11">
        <f>SUMIFS('Game by Game'!$H:$H,'Game by Game'!$D:$D,$F70,'Game by Game'!$G:$G,1)+SUMIFS('Game by Game'!$I:$I,'Game by Game'!$E:$E,$F70,'Game by Game'!$G:$G,1)</f>
        <v>73</v>
      </c>
      <c r="M70" s="11">
        <f>SUMIFS('Game by Game'!$I:$I,'Game by Game'!$D:$D,$F70,'Game by Game'!$G:$G,1)+SUMIFS('Game by Game'!$H:$H,'Game by Game'!$E:$E,$F70,'Game by Game'!$G:$G,1)</f>
        <v>74</v>
      </c>
      <c r="N70" s="11">
        <f t="shared" si="8"/>
        <v>-1</v>
      </c>
      <c r="O70" s="11">
        <f t="shared" si="9"/>
        <v>21</v>
      </c>
      <c r="P70" s="51">
        <f t="shared" si="10"/>
        <v>0.4375</v>
      </c>
      <c r="Q70" s="51"/>
      <c r="R70" s="51"/>
      <c r="S70" s="52"/>
      <c r="T70" s="11"/>
      <c r="U70" s="18">
        <f>('League details'!$K$7-Standings!G70)*'League details'!$G$4</f>
        <v>36</v>
      </c>
      <c r="V70" s="52">
        <v>7</v>
      </c>
      <c r="W70" s="11" cm="1">
        <f t="array" ref="W70">IF(V70&lt;='League details'!$K$14,COUNTIF($O$64:$O$73,"&gt;"&amp;O70)+1+SUMPRODUCT(--($O$64:$O$73=O70),--($P$64:$P$73&gt;P70))+SUMPRODUCT(--($O$64:$O$73=O70),--($P$64:$P$73=P70),--($N$64:$N$73&gt;N70))+SUMPRODUCT(--($O$64:$O$73=O70),--($P$64:$P$73=P70),--($N$64:$N$73=N70),--($G$64:$G$73&gt;G70)),"")</f>
        <v>6</v>
      </c>
      <c r="X70" s="11"/>
      <c r="Y70" s="11"/>
      <c r="Z70" s="11"/>
      <c r="AA70" s="11"/>
      <c r="AB70" s="11"/>
      <c r="AC70" s="11"/>
      <c r="AD70" s="11"/>
      <c r="AE70" s="11" t="str">
        <f>IF($W70&lt;='League details'!$K$9,IF(SUM(Standings!AJ70:AQ70)&gt;('League details'!$K$9-'League details'!$K$11-1),"Clinched",""))</f>
        <v/>
      </c>
      <c r="AF70" s="11" t="str">
        <f>IF(SUM(Standings!AS70:AZ70)&gt;='League details'!$K$11,"Eliminated","")</f>
        <v/>
      </c>
      <c r="AG70" s="11"/>
      <c r="AH70" s="11"/>
      <c r="AI70" s="11"/>
      <c r="AJ70" s="11">
        <f>IFERROR(IF($V$64&lt;='League details'!$K$9,IF(($O70)&gt;($O$64+$U$64),1,0),""),"")</f>
        <v>0</v>
      </c>
      <c r="AK70" s="11">
        <f>IFERROR(IF($V$85&lt;='League details'!$K$9,IF(($O70)&gt;($O$65+$U$65),1,0),""),"")</f>
        <v>0</v>
      </c>
      <c r="AL70" s="11">
        <f>IFERROR(IF($V$85&lt;='League details'!$K$9,IF(($O70)&gt;($O$66+$U$66),1,0),""),"")</f>
        <v>0</v>
      </c>
      <c r="AM70" s="11">
        <f>IFERROR(IF($V$85&lt;='League details'!$K$9,IF(($O70)&gt;($O$67+$U$67),1,0),""),"")</f>
        <v>0</v>
      </c>
      <c r="AN70" s="11">
        <f>IFERROR(IF($V$85&lt;='League details'!$K$9,IF(($O70)&gt;($O$68+$U$68),1,0),""),"")</f>
        <v>0</v>
      </c>
      <c r="AO70" s="11">
        <f>IFERROR(IF($V$85&lt;='League details'!$K$9,IF(($O70)&gt;($O$69+$U$69),1,0),""),"")</f>
        <v>0</v>
      </c>
      <c r="AP70" s="11"/>
      <c r="AQ70" s="11">
        <f>IFERROR(IF($V$85&lt;='League details'!$K$9,IF(($O70)&gt;($O$71+$U$71),1,0),""),"")</f>
        <v>0</v>
      </c>
      <c r="AR70" s="11"/>
      <c r="AS70" s="11">
        <f>IFERROR(IF($V$76&lt;='League details'!$K$9,IF((Standings!$U70+$O70)&lt;$O$64,1,0),""),"")</f>
        <v>0</v>
      </c>
      <c r="AT70" s="11">
        <f>IFERROR(IF($V$76&lt;='League details'!$K$9,IF((Standings!$U71+$O71)&lt;$O$64,1,0),""),"")</f>
        <v>0</v>
      </c>
      <c r="AU70" s="11">
        <f>IFERROR(IF($V$76&lt;='League details'!$K$9,IF((Standings!$U72+$O72)&lt;$O$64,1,0),""),"")</f>
        <v>0</v>
      </c>
      <c r="AV70" s="11">
        <f>IFERROR(IF($V$76&lt;='League details'!$K$9,IF((Standings!$U73+$O73)&lt;$O$64,1,0),""),"")</f>
        <v>0</v>
      </c>
      <c r="AW70" s="11">
        <f>IFERROR(IF($V$76&lt;='League details'!$K$9,IF((Standings!$U74+$O74)&lt;$O$64,1,0),""),"")</f>
        <v>1</v>
      </c>
      <c r="AX70" s="11" t="str">
        <f>IFERROR(IF($V$76&lt;='League details'!$K$9,IF((Standings!$U75+$O75)&lt;$O$64,1,0),""),"")</f>
        <v/>
      </c>
      <c r="AY70" s="11"/>
      <c r="AZ70" s="11">
        <f>IFERROR(IF($V$76&lt;='League details'!$K$9,IF((Standings!$U77+$O77)&lt;$O$64,1,0),""),"")</f>
        <v>0</v>
      </c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</row>
    <row r="71" spans="1:71" hidden="1">
      <c r="A71" s="11"/>
      <c r="B71" s="11"/>
      <c r="C71" s="11"/>
      <c r="D71" s="11"/>
      <c r="E71" s="11"/>
      <c r="F71" s="11" t="s">
        <v>67</v>
      </c>
      <c r="G71" s="11">
        <f>SUMIFS('Game by Game'!G:G,'Game by Game'!$D:$D,$F71)+SUMIFS('Game by Game'!G:G,'Game by Game'!$E:$E,$F71)</f>
        <v>18</v>
      </c>
      <c r="H71" s="11">
        <f>SUMIFS('Game by Game'!$G:$G,'Game by Game'!$D:$D,$F71,'Game by Game'!$K:$K,"AW")+SUMIFS('Game by Game'!$G:$G,'Game by Game'!$E:$E,$F71,'Game by Game'!$K:$K,"HW")</f>
        <v>9</v>
      </c>
      <c r="I71" s="11">
        <f>SUMIFS('Game by Game'!$G:$G,'Game by Game'!$D:$D,$F71,'Game by Game'!$K:$K,"AWOT")+SUMIFS('Game by Game'!$G:$G,'Game by Game'!$E:$E,$F71,'Game by Game'!$K:$K,"HWOT")</f>
        <v>1</v>
      </c>
      <c r="J71" s="11">
        <f>SUMIFS('Game by Game'!$G:$G,'Game by Game'!$D:$D,$F71,'Game by Game'!$K:$K,"HWOT")+SUMIFS('Game by Game'!$G:$G,'Game by Game'!$E:$E,$F71,'Game by Game'!$K:$K,"AWOT")</f>
        <v>2</v>
      </c>
      <c r="K71" s="11">
        <f>SUMIFS('Game by Game'!$G:$G,'Game by Game'!$D:$D,$F71,'Game by Game'!$K:$K,"HW")+SUMIFS('Game by Game'!$G:$G,'Game by Game'!$E:$E,$F71,'Game by Game'!$K:$K,"AW")</f>
        <v>6</v>
      </c>
      <c r="L71" s="11">
        <f>SUMIFS('Game by Game'!$H:$H,'Game by Game'!$D:$D,$F71,'Game by Game'!$G:$G,1)+SUMIFS('Game by Game'!$I:$I,'Game by Game'!$E:$E,$F71,'Game by Game'!$G:$G,1)</f>
        <v>93</v>
      </c>
      <c r="M71" s="11">
        <f>SUMIFS('Game by Game'!$I:$I,'Game by Game'!$D:$D,$F71,'Game by Game'!$G:$G,1)+SUMIFS('Game by Game'!$H:$H,'Game by Game'!$E:$E,$F71,'Game by Game'!$G:$G,1)</f>
        <v>75</v>
      </c>
      <c r="N71" s="11">
        <f t="shared" si="8"/>
        <v>18</v>
      </c>
      <c r="O71" s="11">
        <f>H71*3+I71*2+J71</f>
        <v>31</v>
      </c>
      <c r="P71" s="51">
        <f t="shared" si="10"/>
        <v>0.57407407407407407</v>
      </c>
      <c r="Q71" s="51"/>
      <c r="R71" s="51"/>
      <c r="S71" s="52"/>
      <c r="T71" s="11"/>
      <c r="U71" s="18">
        <f>('League details'!$K$7-Standings!G71)*'League details'!$G$4</f>
        <v>30</v>
      </c>
      <c r="V71" s="52">
        <v>8</v>
      </c>
      <c r="W71" s="11" cm="1">
        <f t="array" ref="W71">IF(V71&lt;='League details'!$K$14,COUNTIF($O$64:$O$73,"&gt;"&amp;O71)+1+SUMPRODUCT(--($O$64:$O$73=O71),--($P$64:$P$73&gt;P71))+SUMPRODUCT(--($O$64:$O$73=O71),--($P$64:$P$73=P71),--($N$64:$N$73&gt;N71))+SUMPRODUCT(--($O$64:$O$73=O71),--($P$64:$P$73=P71),--($N$64:$N$73=N71),--($G$64:$G$73&gt;G71)),"")</f>
        <v>2</v>
      </c>
      <c r="X71" s="11"/>
      <c r="Y71" s="11"/>
      <c r="Z71" s="11"/>
      <c r="AA71" s="11"/>
      <c r="AB71" s="11"/>
      <c r="AC71" s="11"/>
      <c r="AD71" s="11"/>
      <c r="AE71" s="11" t="str">
        <f>IF($W71&lt;='League details'!$K$9,IF(SUM(Standings!AJ71:AQ71)&gt;('League details'!$K$9-'League details'!$K$11-1),"Clinched",""))</f>
        <v/>
      </c>
      <c r="AF71" s="11" t="str">
        <f>IF(SUM(Standings!AS71:AZ71)&gt;='League details'!$K$11,"Eliminated","")</f>
        <v/>
      </c>
      <c r="AG71" s="11"/>
      <c r="AH71" s="11"/>
      <c r="AI71" s="11"/>
      <c r="AJ71" s="11">
        <f>IFERROR(IF($V$64&lt;='League details'!$K$9,IF(($O71)&gt;($O$64+$U$64),1,0),""),"")</f>
        <v>0</v>
      </c>
      <c r="AK71" s="11">
        <f>IFERROR(IF($V$85&lt;='League details'!$K$9,IF(($O71)&gt;($O$65+$U$65),1,0),""),"")</f>
        <v>0</v>
      </c>
      <c r="AL71" s="11">
        <f>IFERROR(IF($V$85&lt;='League details'!$K$9,IF(($O71)&gt;($O$66+$U$66),1,0),""),"")</f>
        <v>0</v>
      </c>
      <c r="AM71" s="11">
        <f>IFERROR(IF($V$85&lt;='League details'!$K$9,IF(($O71)&gt;($O$67+$U$67),1,0),""),"")</f>
        <v>0</v>
      </c>
      <c r="AN71" s="11">
        <f>IFERROR(IF($V$85&lt;='League details'!$K$9,IF(($O71)&gt;($O$68+$U$68),1,0),""),"")</f>
        <v>0</v>
      </c>
      <c r="AO71" s="11">
        <f>IFERROR(IF($V$85&lt;='League details'!$K$9,IF(($O71)&gt;($O$69+$U$69),1,0),""),"")</f>
        <v>0</v>
      </c>
      <c r="AP71" s="11">
        <f>IFERROR(IF($V$85&lt;='League details'!$K$9,IF(($O71)&gt;($O$70+$U$70),1,0),""),"")</f>
        <v>0</v>
      </c>
      <c r="AQ71" s="11"/>
      <c r="AR71" s="11"/>
      <c r="AS71" s="11">
        <f>IFERROR(IF($V$76&lt;='League details'!$K$9,IF((Standings!$U71+$O71)&lt;$O$64,1,0),""),"")</f>
        <v>0</v>
      </c>
      <c r="AT71" s="11">
        <f>IFERROR(IF($V$76&lt;='League details'!$K$9,IF((Standings!$U72+$O72)&lt;$O$64,1,0),""),"")</f>
        <v>0</v>
      </c>
      <c r="AU71" s="11">
        <f>IFERROR(IF($V$76&lt;='League details'!$K$9,IF((Standings!$U73+$O73)&lt;$O$64,1,0),""),"")</f>
        <v>0</v>
      </c>
      <c r="AV71" s="11">
        <f>IFERROR(IF($V$76&lt;='League details'!$K$9,IF((Standings!$U74+$O74)&lt;$O$64,1,0),""),"")</f>
        <v>1</v>
      </c>
      <c r="AW71" s="11" t="str">
        <f>IFERROR(IF($V$76&lt;='League details'!$K$9,IF((Standings!$U75+$O75)&lt;$O$64,1,0),""),"")</f>
        <v/>
      </c>
      <c r="AX71" s="11">
        <f>IFERROR(IF($V$76&lt;='League details'!$K$9,IF((Standings!$U76+$O76)&lt;$O$64,1,0),""),"")</f>
        <v>0</v>
      </c>
      <c r="AY71" s="11">
        <f>IFERROR(IF($V$76&lt;='League details'!$K$9,IF((Standings!$U77+$O77)&lt;$O$64,1,0),""),"")</f>
        <v>0</v>
      </c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</row>
    <row r="72" spans="1:71" hidden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51"/>
      <c r="Q72" s="51"/>
      <c r="R72" s="51"/>
      <c r="S72" s="52"/>
      <c r="T72" s="11"/>
      <c r="U72" s="18">
        <f>('League details'!$K$7-Standings!G72)*'League details'!$G$4</f>
        <v>84</v>
      </c>
      <c r="V72" s="52">
        <v>9</v>
      </c>
      <c r="W72" s="11" t="str" cm="1">
        <f t="array" ref="W72">IF(V72&lt;='League details'!$K$14,COUNTIF($O$64:$O$73,"&gt;"&amp;O72)+1+SUMPRODUCT(--($O$64:$O$73=O72),--($P$64:$P$73&gt;P72))+SUMPRODUCT(--($O$64:$O$73=O72),--($P$64:$P$73=P72),--($N$64:$N$73&gt;N72))+SUMPRODUCT(--($O$64:$O$73=O72),--($P$64:$P$73=P72),--($N$64:$N$73=N72),--($G$64:$G$73&gt;G72)),"")</f>
        <v/>
      </c>
      <c r="X72" s="11"/>
      <c r="Y72" s="11"/>
      <c r="Z72" s="11"/>
      <c r="AA72" s="11"/>
      <c r="AB72" s="11"/>
      <c r="AC72" s="11"/>
      <c r="AD72" s="11"/>
      <c r="AE72" s="11" t="b">
        <f>IF($W72&lt;='League details'!$K$9,IF(SUM(Standings!AJ72:AQ72)&gt;('League details'!$K$9-'League details'!$K$11-1),"Clinched",""))</f>
        <v>0</v>
      </c>
      <c r="AF72" s="5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</row>
    <row r="73" spans="1:71" hidden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51"/>
      <c r="Q73" s="51"/>
      <c r="R73" s="51"/>
      <c r="S73" s="52"/>
      <c r="T73" s="11"/>
      <c r="U73" s="18">
        <f>('League details'!$K$7-Standings!G73)*'League details'!$G$4</f>
        <v>84</v>
      </c>
      <c r="V73" s="52">
        <v>10</v>
      </c>
      <c r="W73" s="11" t="str" cm="1">
        <f t="array" ref="W73">IF(V73&lt;='League details'!$K$14,COUNTIF($O$64:$O$73,"&gt;"&amp;O73)+1+SUMPRODUCT(--($O$64:$O$73=O73),--($P$64:$P$73&gt;P73))+SUMPRODUCT(--($O$64:$O$73=O73),--($P$64:$P$73=P73),--($N$64:$N$73&gt;N73))+SUMPRODUCT(--($O$64:$O$73=O73),--($P$64:$P$73=P73),--($N$64:$N$73=N73),--($G$64:$G$73&gt;G73)),"")</f>
        <v/>
      </c>
      <c r="X73" s="11"/>
      <c r="Y73" s="11"/>
      <c r="Z73" s="11"/>
      <c r="AA73" s="11"/>
      <c r="AB73" s="11"/>
      <c r="AC73" s="11"/>
      <c r="AD73" s="11"/>
      <c r="AE73" s="11"/>
      <c r="AF73" s="5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</row>
    <row r="74" spans="1:71" hidden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64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</row>
    <row r="75" spans="1:71" ht="67.2" hidden="1" thickBot="1">
      <c r="A75" s="11"/>
      <c r="B75" s="11"/>
      <c r="C75" s="11"/>
      <c r="D75" s="11"/>
      <c r="E75" s="11"/>
      <c r="F75" s="21" t="s">
        <v>29</v>
      </c>
      <c r="G75" s="50" t="s">
        <v>70</v>
      </c>
      <c r="H75" s="50" t="s">
        <v>23</v>
      </c>
      <c r="I75" s="50" t="s">
        <v>71</v>
      </c>
      <c r="J75" s="50" t="s">
        <v>72</v>
      </c>
      <c r="K75" s="50" t="s">
        <v>24</v>
      </c>
      <c r="L75" s="21" t="str">
        <f t="shared" ref="L75:P75" si="11">L63</f>
        <v>GF</v>
      </c>
      <c r="M75" s="21" t="str">
        <f t="shared" si="11"/>
        <v>GA</v>
      </c>
      <c r="N75" s="21" t="str">
        <f t="shared" si="11"/>
        <v>GDF</v>
      </c>
      <c r="O75" s="21" t="str">
        <f t="shared" si="11"/>
        <v>PTS</v>
      </c>
      <c r="P75" s="21" t="str">
        <f t="shared" si="11"/>
        <v>PCT</v>
      </c>
      <c r="Q75" s="21"/>
      <c r="R75" s="21"/>
      <c r="S75" s="21"/>
      <c r="T75" s="21"/>
      <c r="U75" s="11"/>
      <c r="V75" s="64"/>
      <c r="W75" s="21" t="str">
        <f>W63</f>
        <v>Rank</v>
      </c>
      <c r="X75" s="21"/>
      <c r="Y75" s="21"/>
      <c r="Z75" s="21"/>
      <c r="AA75" s="21"/>
      <c r="AB75" s="21"/>
      <c r="AC75" s="21"/>
      <c r="AD75" s="11"/>
      <c r="AE75" s="16" t="s">
        <v>32</v>
      </c>
      <c r="AF75" s="16" t="s">
        <v>33</v>
      </c>
      <c r="AG75" s="21"/>
      <c r="AH75" s="21"/>
      <c r="AI75" s="21"/>
      <c r="AJ75" s="19" t="str">
        <f>'League details'!F16</f>
        <v>ICE</v>
      </c>
      <c r="AK75" s="19" t="str">
        <f>'League details'!F17</f>
        <v>MUSTANGS</v>
      </c>
      <c r="AL75" s="19" t="str">
        <f>'League details'!F18</f>
        <v>THUNDER</v>
      </c>
      <c r="AM75" s="19" t="str">
        <f>'League details'!F19</f>
        <v>BEARS</v>
      </c>
      <c r="AN75" s="19" t="str">
        <f>'League details'!F20</f>
        <v>ICE DOGS</v>
      </c>
      <c r="AO75" s="19"/>
      <c r="AP75" s="19"/>
      <c r="AQ75" s="11"/>
      <c r="AR75" s="11"/>
      <c r="AS75" s="19" t="str">
        <f>AJ75</f>
        <v>ICE</v>
      </c>
      <c r="AT75" s="19" t="str">
        <f t="shared" ref="AT75:AW75" si="12">AK75</f>
        <v>MUSTANGS</v>
      </c>
      <c r="AU75" s="19" t="str">
        <f t="shared" si="12"/>
        <v>THUNDER</v>
      </c>
      <c r="AV75" s="19" t="str">
        <f t="shared" si="12"/>
        <v>BEARS</v>
      </c>
      <c r="AW75" s="19" t="str">
        <f t="shared" si="12"/>
        <v>ICE DOGS</v>
      </c>
      <c r="AX75" s="19"/>
      <c r="AY75" s="19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11"/>
      <c r="BM75" s="11"/>
      <c r="BN75" s="11"/>
      <c r="BO75" s="11"/>
      <c r="BP75" s="11"/>
      <c r="BQ75" s="11"/>
      <c r="BR75" s="11"/>
    </row>
    <row r="76" spans="1:71" ht="23.4" hidden="1" customHeight="1">
      <c r="A76" s="11"/>
      <c r="B76" s="11"/>
      <c r="C76" s="11"/>
      <c r="D76" s="11"/>
      <c r="E76" s="11"/>
      <c r="F76" s="11" t="s">
        <v>64</v>
      </c>
      <c r="G76" s="11">
        <f>INDEX(G$64:G$73,MATCH($F76,$F$64:$F$73,0))</f>
        <v>19</v>
      </c>
      <c r="H76" s="11">
        <f t="shared" ref="H76:P80" si="13">INDEX(H$64:H$73,MATCH($F76,$F$64:$F$73,0))</f>
        <v>14</v>
      </c>
      <c r="I76" s="11">
        <f t="shared" si="13"/>
        <v>2</v>
      </c>
      <c r="J76" s="11">
        <f t="shared" si="13"/>
        <v>3</v>
      </c>
      <c r="K76" s="11">
        <f t="shared" si="13"/>
        <v>0</v>
      </c>
      <c r="L76" s="11">
        <f t="shared" si="13"/>
        <v>126</v>
      </c>
      <c r="M76" s="11">
        <f t="shared" si="13"/>
        <v>60</v>
      </c>
      <c r="N76" s="11">
        <f t="shared" si="13"/>
        <v>66</v>
      </c>
      <c r="O76" s="11">
        <f t="shared" si="13"/>
        <v>49</v>
      </c>
      <c r="P76" s="51">
        <f t="shared" si="13"/>
        <v>0.85964912280701755</v>
      </c>
      <c r="Q76" s="11"/>
      <c r="R76" s="11"/>
      <c r="S76" s="11"/>
      <c r="T76" s="11"/>
      <c r="U76" s="18">
        <f>('League details'!$K$7-Standings!G76)*'League details'!$G$4</f>
        <v>27</v>
      </c>
      <c r="V76" s="52">
        <v>1</v>
      </c>
      <c r="W76" s="11" t="e" cm="1">
        <f t="array" ref="W76">IF(V76&lt;='League details'!$K$14,COUNTIF($O$76:$O$80,"&gt;"&amp;O76)+1+SUMPRODUCT(--($O$76:$O$80=O76),--($P$76:$P$80&gt;P76))+SUMPRODUCT(--($O$76:$O$80=O76),--($P$76:$P$80=P76),--($N$76:$N$80&gt;N76))+SUMPRODUCT(--($O$76:$O$80=O76),--($P$76:$P$80=P76),--($N$76:$N$80=N76),--($G$76:$G$80&gt;G76)),"")</f>
        <v>#N/A</v>
      </c>
      <c r="X76" s="11"/>
      <c r="Y76" s="11"/>
      <c r="Z76" s="11"/>
      <c r="AA76" s="11"/>
      <c r="AB76" s="11"/>
      <c r="AC76" s="11"/>
      <c r="AD76" s="11"/>
      <c r="AE76" s="11" t="e">
        <f>IF($W77&lt;='League details'!$K$9,IF(SUM(Standings!AJ76:AN76)&gt;('League details'!$K$9-'League details'!$K$11-1),"Clinched",""))</f>
        <v>#N/A</v>
      </c>
      <c r="AF76" s="11" t="str">
        <f>IF(SUM(Standings!AS76:AW76)&gt;='League details'!$K$11,"Eliminated","")</f>
        <v/>
      </c>
      <c r="AG76" s="11"/>
      <c r="AH76" s="11"/>
      <c r="AI76" s="11"/>
      <c r="AJ76" s="11"/>
      <c r="AK76" s="11">
        <f>IFERROR(IF($V$77&lt;='League details'!$K$9,IF(($O76)&gt;($O$77+$U$77),1,0),""),"")</f>
        <v>0</v>
      </c>
      <c r="AL76" s="11">
        <f>IFERROR(IF($V$78&lt;='League details'!$K$9,IF(($O76)&gt;($O$78+$U$78),1,0),""),"")</f>
        <v>0</v>
      </c>
      <c r="AM76" s="11" t="str">
        <f>IFERROR(IF($V$79&lt;='League details'!$K$9,IF(($O76)&gt;($O$79+$U$79),1,0),""),"")</f>
        <v/>
      </c>
      <c r="AN76" s="11" t="str">
        <f>IFERROR(IF($V$80&lt;='League details'!$K$9,IF(($O76)&gt;($O$80+$U$80),1,0),""),"")</f>
        <v/>
      </c>
      <c r="AO76" s="11"/>
      <c r="AP76" s="11"/>
      <c r="AQ76" s="11"/>
      <c r="AR76" s="11"/>
      <c r="AS76" s="11"/>
      <c r="AT76" s="11">
        <f>IFERROR(IF($V$77&lt;='League details'!$K$9,IF((Standings!$U76+$O76)&lt;$O$77,1,0),""),"")</f>
        <v>0</v>
      </c>
      <c r="AU76" s="11">
        <f>IFERROR(IF($V$78&lt;='League details'!$K$9,IF((Standings!$U76+$O76)&lt;$O$78,1,0),""),"")</f>
        <v>0</v>
      </c>
      <c r="AV76" s="11" t="str">
        <f>IFERROR(IF($V$79&lt;='League details'!$K$9,IF((Standings!$U76+$O76)&lt;$O$79,1,0),""),"")</f>
        <v/>
      </c>
      <c r="AW76" s="11" t="str">
        <f>IFERROR(IF($V$80&lt;='League details'!$K$9,IF((Standings!$U76+$O76)&lt;$O$80,1,0),""),"")</f>
        <v/>
      </c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</row>
    <row r="77" spans="1:71" hidden="1">
      <c r="A77" s="11"/>
      <c r="B77" s="11"/>
      <c r="C77" s="11"/>
      <c r="D77" s="11"/>
      <c r="E77" s="11"/>
      <c r="F77" s="11" t="s">
        <v>65</v>
      </c>
      <c r="G77" s="11">
        <f>INDEX(G$64:G$73,MATCH($F77,$F$64:$F$73,0))</f>
        <v>17</v>
      </c>
      <c r="H77" s="11">
        <f t="shared" si="13"/>
        <v>8</v>
      </c>
      <c r="I77" s="11">
        <f t="shared" si="13"/>
        <v>2</v>
      </c>
      <c r="J77" s="11">
        <f t="shared" si="13"/>
        <v>0</v>
      </c>
      <c r="K77" s="11">
        <f t="shared" si="13"/>
        <v>7</v>
      </c>
      <c r="L77" s="11">
        <f t="shared" si="13"/>
        <v>84</v>
      </c>
      <c r="M77" s="11">
        <f t="shared" si="13"/>
        <v>68</v>
      </c>
      <c r="N77" s="11">
        <f t="shared" si="13"/>
        <v>16</v>
      </c>
      <c r="O77" s="11">
        <f t="shared" si="13"/>
        <v>28</v>
      </c>
      <c r="P77" s="51">
        <f t="shared" si="13"/>
        <v>0.5490196078431373</v>
      </c>
      <c r="Q77" s="11"/>
      <c r="R77" s="11"/>
      <c r="S77" s="11"/>
      <c r="T77" s="11"/>
      <c r="U77" s="18">
        <f>('League details'!$K$7-Standings!G77)*'League details'!$G$4</f>
        <v>33</v>
      </c>
      <c r="V77" s="52">
        <v>2</v>
      </c>
      <c r="W77" s="11" t="e" cm="1">
        <f t="array" ref="W77">IF(V77&lt;='League details'!$K$14,COUNTIF($O$76:$O$80,"&gt;"&amp;O77)+1+SUMPRODUCT(--($O$76:$O$80=O77),--($P$76:$P$80&gt;P77))+SUMPRODUCT(--($O$76:$O$80=O77),--($P$76:$P$80=P77),--($N$76:$N$80&gt;N77))+SUMPRODUCT(--($O$76:$O$80=O77),--($P$76:$P$80=P77),--($N$76:$N$80=N77),--($G$76:$G$80&gt;G77)),"")</f>
        <v>#N/A</v>
      </c>
      <c r="X77" s="11"/>
      <c r="Y77" s="11"/>
      <c r="Z77" s="11"/>
      <c r="AA77" s="11"/>
      <c r="AB77" s="11"/>
      <c r="AC77" s="11"/>
      <c r="AD77" s="11"/>
      <c r="AE77" s="11" t="e">
        <f>IF($W78&lt;='League details'!$K$9,IF(SUM(Standings!AJ77:AN77)&gt;('League details'!$K$9-'League details'!$K$11-1),"Clinched",""))</f>
        <v>#N/A</v>
      </c>
      <c r="AF77" s="11" t="str">
        <f>IF(SUM(Standings!AS77:AW77)&gt;='League details'!$K$11,"Eliminated","")</f>
        <v/>
      </c>
      <c r="AG77" s="11"/>
      <c r="AH77" s="11"/>
      <c r="AI77" s="11"/>
      <c r="AJ77" s="11">
        <f>IFERROR(IF($V$77&lt;='League details'!$K$9,IF(($O77)&gt;($O$77+$U$77),1,0),""),"")</f>
        <v>0</v>
      </c>
      <c r="AK77" s="11"/>
      <c r="AL77" s="11">
        <f>IFERROR(IF($V$78&lt;='League details'!$K$9,IF(($O77)&gt;($O$78+$U$78),1,0),""),"")</f>
        <v>0</v>
      </c>
      <c r="AM77" s="11" t="str">
        <f>IFERROR(IF($V$79&lt;='League details'!$K$9,IF(($O77)&gt;($O$79+$U$79),1,0),""),"")</f>
        <v/>
      </c>
      <c r="AN77" s="11" t="str">
        <f>IFERROR(IF($V$80&lt;='League details'!$K$9,IF(($O77)&gt;($O$80+$U$80),1,0),""),"")</f>
        <v/>
      </c>
      <c r="AO77" s="11"/>
      <c r="AP77" s="11"/>
      <c r="AQ77" s="11"/>
      <c r="AR77" s="11"/>
      <c r="AS77" s="11">
        <f>IFERROR(IF($V$76&lt;='League details'!$K$9,IF((Standings!$U77+$O77)&lt;$O$76,1,0),""),"")</f>
        <v>0</v>
      </c>
      <c r="AT77" s="11"/>
      <c r="AU77" s="11">
        <f>IFERROR(IF($V$78&lt;='League details'!$K$9,IF((Standings!$U77+$O77)&lt;$O$78,1,0),""),"")</f>
        <v>0</v>
      </c>
      <c r="AV77" s="11" t="str">
        <f>IFERROR(IF($V$79&lt;='League details'!$K$9,IF((Standings!$U77+$O77)&lt;$O$79,1,0),""),"")</f>
        <v/>
      </c>
      <c r="AW77" s="11" t="str">
        <f>IFERROR(IF($V$80&lt;='League details'!$K$9,IF((Standings!$U77+$O77)&lt;$O$80,1,0),""),"")</f>
        <v/>
      </c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2" t="str">
        <f>IF(IF((S77+((28-H77)*3)&lt;S78),1,0)+IF((S77+((28-H77)*3)&lt;S79),1,0)+IF((S77+((28-H77)*3)&lt;S84),1,0)+IF((S77+((28-H77)*3)&lt;S83),1,0)+IF((S77+((28-H77)*3)&lt;S82),1,0)+IF((S77+((28-H77)*3)&lt;S81),1,0)+IF((S77+((28-H77)*3)&lt;S80),1,0)&gt;3,"Eliminated","")</f>
        <v/>
      </c>
    </row>
    <row r="78" spans="1:71" hidden="1">
      <c r="A78" s="11"/>
      <c r="B78" s="11"/>
      <c r="C78" s="11"/>
      <c r="D78" s="11"/>
      <c r="E78" s="11"/>
      <c r="F78" s="11" t="s">
        <v>67</v>
      </c>
      <c r="G78" s="11">
        <f>INDEX(G$64:G$73,MATCH($F78,$F$64:$F$73,0))</f>
        <v>18</v>
      </c>
      <c r="H78" s="11">
        <f t="shared" si="13"/>
        <v>9</v>
      </c>
      <c r="I78" s="11">
        <f t="shared" si="13"/>
        <v>1</v>
      </c>
      <c r="J78" s="11">
        <f t="shared" si="13"/>
        <v>2</v>
      </c>
      <c r="K78" s="11">
        <f t="shared" si="13"/>
        <v>6</v>
      </c>
      <c r="L78" s="11">
        <f t="shared" si="13"/>
        <v>93</v>
      </c>
      <c r="M78" s="11">
        <f t="shared" si="13"/>
        <v>75</v>
      </c>
      <c r="N78" s="11">
        <f t="shared" si="13"/>
        <v>18</v>
      </c>
      <c r="O78" s="11">
        <f t="shared" si="13"/>
        <v>31</v>
      </c>
      <c r="P78" s="51">
        <f t="shared" si="13"/>
        <v>0.57407407407407407</v>
      </c>
      <c r="Q78" s="11"/>
      <c r="R78" s="11"/>
      <c r="S78" s="11"/>
      <c r="T78" s="11"/>
      <c r="U78" s="18">
        <f>('League details'!$K$7-Standings!G78)*'League details'!$G$4</f>
        <v>30</v>
      </c>
      <c r="V78" s="52">
        <v>3</v>
      </c>
      <c r="W78" s="11" t="e" cm="1">
        <f t="array" ref="W78">IF(V78&lt;='League details'!$K$14,COUNTIF($O$76:$O$80,"&gt;"&amp;O78)+1+SUMPRODUCT(--($O$76:$O$80=O78),--($P$76:$P$80&gt;P78))+SUMPRODUCT(--($O$76:$O$80=O78),--($P$76:$P$80=P78),--($N$76:$N$80&gt;N78))+SUMPRODUCT(--($O$76:$O$80=O78),--($P$76:$P$80=P78),--($N$76:$N$80=N78),--($G$76:$G$80&gt;G78)),"")</f>
        <v>#N/A</v>
      </c>
      <c r="X78" s="11"/>
      <c r="Y78" s="11"/>
      <c r="Z78" s="11"/>
      <c r="AA78" s="11"/>
      <c r="AB78" s="11"/>
      <c r="AC78" s="11"/>
      <c r="AD78" s="11"/>
      <c r="AE78" s="11" t="e">
        <f>IF($W79&lt;='League details'!$K$9,IF(SUM(Standings!AJ78:AN78)&gt;('League details'!$K$9-'League details'!$K$11-1),"Clinched",""))</f>
        <v>#N/A</v>
      </c>
      <c r="AF78" s="11" t="str">
        <f>IF(SUM(Standings!AS78:AW78)&gt;='League details'!$K$11,"Eliminated","")</f>
        <v/>
      </c>
      <c r="AG78" s="11"/>
      <c r="AH78" s="11"/>
      <c r="AI78" s="11"/>
      <c r="AJ78" s="11">
        <f>IFERROR(IF($V$77&lt;='League details'!$K$9,IF(($O78)&gt;($O$77+$U$77),1,0),""),"")</f>
        <v>0</v>
      </c>
      <c r="AK78" s="11">
        <f>IFERROR(IF($V$77&lt;='League details'!$K$9,IF(($O78)&gt;($O$77+$U$77),1,0),""),"")</f>
        <v>0</v>
      </c>
      <c r="AL78" s="11"/>
      <c r="AM78" s="11" t="str">
        <f>IFERROR(IF($V$79&lt;='League details'!$K$9,IF(($O78)&gt;($O$79+$U$79),1,0),""),"")</f>
        <v/>
      </c>
      <c r="AN78" s="11" t="str">
        <f>IFERROR(IF($V$80&lt;='League details'!$K$9,IF(($O78)&gt;($O$80+$U$80),1,0),""),"")</f>
        <v/>
      </c>
      <c r="AO78" s="11"/>
      <c r="AP78" s="11"/>
      <c r="AQ78" s="11"/>
      <c r="AR78" s="11"/>
      <c r="AS78" s="11">
        <f>IFERROR(IF($V$76&lt;='League details'!$K$9,IF((Standings!$U78+$O78)&lt;$O$76,1,0),""),"")</f>
        <v>0</v>
      </c>
      <c r="AT78" s="11">
        <f>IFERROR(IF($V$77&lt;='League details'!$K$9,IF((Standings!$U78+$O78)&lt;$O$77,1,0),""),"")</f>
        <v>0</v>
      </c>
      <c r="AU78" s="11"/>
      <c r="AV78" s="11" t="str">
        <f>IFERROR(IF($V$79&lt;='League details'!$K$9,IF((Standings!$U78+$O78)&lt;$O$79,1,0),""),"")</f>
        <v/>
      </c>
      <c r="AW78" s="11" t="str">
        <f>IFERROR(IF($V$80&lt;='League details'!$K$9,IF((Standings!$U78+$O78)&lt;$O$80,1,0),""),"")</f>
        <v/>
      </c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2" t="str">
        <f>IF(IF((S78+((28-H78)*3)&lt;S79),1,0)+IF((S78+((28-H78)*3)&lt;S80),1,0)+IF((S78+((28-H78)*3)&lt;S77),1,0)+IF((S78+((28-H78)*3)&lt;S84),1,0)+IF((S78+((28-H78)*3)&lt;S83),1,0)+IF((S78+((28-H78)*3)&lt;S82),1,0)+IF((S78+((28-H78)*3)&lt;S81),1,0)&gt;3,"Eliminated","")</f>
        <v/>
      </c>
    </row>
    <row r="79" spans="1:71" hidden="1">
      <c r="A79" s="11"/>
      <c r="B79" s="11"/>
      <c r="C79" s="11"/>
      <c r="D79" s="11"/>
      <c r="E79" s="11"/>
      <c r="F79" s="11" t="s">
        <v>68</v>
      </c>
      <c r="G79" s="11" t="e">
        <f>INDEX(G$64:G$73,MATCH($F79,$F$64:$F$73,0))</f>
        <v>#N/A</v>
      </c>
      <c r="H79" s="11" t="e">
        <f t="shared" si="13"/>
        <v>#N/A</v>
      </c>
      <c r="I79" s="11" t="e">
        <f t="shared" si="13"/>
        <v>#N/A</v>
      </c>
      <c r="J79" s="11" t="e">
        <f t="shared" si="13"/>
        <v>#N/A</v>
      </c>
      <c r="K79" s="11" t="e">
        <f t="shared" si="13"/>
        <v>#N/A</v>
      </c>
      <c r="L79" s="11" t="e">
        <f t="shared" si="13"/>
        <v>#N/A</v>
      </c>
      <c r="M79" s="11" t="e">
        <f t="shared" si="13"/>
        <v>#N/A</v>
      </c>
      <c r="N79" s="11" t="e">
        <f t="shared" si="13"/>
        <v>#N/A</v>
      </c>
      <c r="O79" s="11" t="e">
        <f t="shared" si="13"/>
        <v>#N/A</v>
      </c>
      <c r="P79" s="51" t="e">
        <f t="shared" si="13"/>
        <v>#N/A</v>
      </c>
      <c r="Q79" s="11"/>
      <c r="R79" s="11"/>
      <c r="S79" s="11"/>
      <c r="T79" s="11"/>
      <c r="U79" s="18" t="e">
        <f>('League details'!$K$7-Standings!G79)*'League details'!$G$4</f>
        <v>#N/A</v>
      </c>
      <c r="V79" s="52">
        <v>4</v>
      </c>
      <c r="W79" s="11" t="e" cm="1">
        <f t="array" ref="W79">IF(V79&lt;='League details'!$K$14,COUNTIF($O$76:$O$80,"&gt;"&amp;O79)+1+SUMPRODUCT(--($O$76:$O$80=O79),--($P$76:$P$80&gt;P79))+SUMPRODUCT(--($O$76:$O$80=O79),--($P$76:$P$80=P79),--($N$76:$N$80&gt;N79))+SUMPRODUCT(--($O$76:$O$80=O79),--($P$76:$P$80=P79),--($N$76:$N$80=N79),--($G$76:$G$80&gt;G79)),"")</f>
        <v>#N/A</v>
      </c>
      <c r="X79" s="11"/>
      <c r="Y79" s="11"/>
      <c r="Z79" s="11"/>
      <c r="AA79" s="11"/>
      <c r="AB79" s="11"/>
      <c r="AC79" s="11"/>
      <c r="AD79" s="11"/>
      <c r="AE79" s="11" t="e">
        <f>IF($W80&lt;='League details'!$K$9,IF(SUM(Standings!AJ79:AN79)&gt;('League details'!$K$9-'League details'!$K$11-1),"Clinched",""))</f>
        <v>#N/A</v>
      </c>
      <c r="AF79" s="11" t="str">
        <f>IF(SUM(Standings!AS79:AW79)&gt;='League details'!$K$11,"Eliminated","")</f>
        <v/>
      </c>
      <c r="AG79" s="11"/>
      <c r="AH79" s="11"/>
      <c r="AI79" s="11"/>
      <c r="AJ79" s="11" t="str">
        <f>IFERROR(IF($V$77&lt;='League details'!$K$9,IF(($O79)&gt;($O$77+$U$77),1,0),""),"")</f>
        <v/>
      </c>
      <c r="AK79" s="11" t="str">
        <f>IFERROR(IF($V$77&lt;='League details'!$K$9,IF(($O79)&gt;($O$77+$U$77),1,0),""),"")</f>
        <v/>
      </c>
      <c r="AL79" s="11" t="str">
        <f>IFERROR(IF($V$78&lt;='League details'!$K$9,IF(($O79)&gt;($O$78+$U$78),1,0),""),"")</f>
        <v/>
      </c>
      <c r="AM79" s="11"/>
      <c r="AN79" s="11" t="str">
        <f>IFERROR(IF($V$80&lt;='League details'!$K$9,IF(($O79)&gt;($O$80+$U$80),1,0),""),"")</f>
        <v/>
      </c>
      <c r="AO79" s="11"/>
      <c r="AP79" s="11"/>
      <c r="AQ79" s="11"/>
      <c r="AR79" s="11"/>
      <c r="AS79" s="11" t="str">
        <f>IFERROR(IF($V$76&lt;='League details'!$K$9,IF((Standings!$U79+$O79)&lt;$O$76,1,0),""),"")</f>
        <v/>
      </c>
      <c r="AT79" s="11" t="str">
        <f>IFERROR(IF($V$77&lt;='League details'!$K$9,IF((Standings!$U79+$O79)&lt;$O$77,1,0),""),"")</f>
        <v/>
      </c>
      <c r="AU79" s="11" t="str">
        <f>IFERROR(IF($V$78&lt;='League details'!$K$9,IF((Standings!$U79+$O79)&lt;$O$78,1,0),""),"")</f>
        <v/>
      </c>
      <c r="AV79" s="11"/>
      <c r="AW79" s="11" t="str">
        <f>IFERROR(IF($V$80&lt;='League details'!$K$9,IF((Standings!$U79+$O79)&lt;$O$80,1,0),""),"")</f>
        <v/>
      </c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2" t="e">
        <f>IF(IF((S79+((28-H79)*3)&lt;S80),1,0)+IF((S79+((28-H79)*3)&lt;S81),1,0)+IF((S79+((28-H79)*3)&lt;S78),1,0)+IF((S79+((28-H79)*3)&lt;S77),1,0)+IF((S79+((28-H79)*3)&lt;S84),1,0)+IF((S79+((28-H79)*3)&lt;S83),1,0)+IF((S79+((28-H79)*3)&lt;S82),1,0)&gt;3,"Eliminated","")</f>
        <v>#N/A</v>
      </c>
    </row>
    <row r="80" spans="1:71" hidden="1">
      <c r="A80" s="11"/>
      <c r="B80" s="11"/>
      <c r="C80" s="11"/>
      <c r="D80" s="11"/>
      <c r="E80" s="11"/>
      <c r="F80" s="11" t="s">
        <v>69</v>
      </c>
      <c r="G80" s="11" t="e">
        <f>INDEX(G$64:G$73,MATCH($F80,$F$64:$F$73,0))</f>
        <v>#N/A</v>
      </c>
      <c r="H80" s="11" t="e">
        <f t="shared" si="13"/>
        <v>#N/A</v>
      </c>
      <c r="I80" s="11" t="e">
        <f t="shared" si="13"/>
        <v>#N/A</v>
      </c>
      <c r="J80" s="11" t="e">
        <f t="shared" si="13"/>
        <v>#N/A</v>
      </c>
      <c r="K80" s="11" t="e">
        <f t="shared" si="13"/>
        <v>#N/A</v>
      </c>
      <c r="L80" s="11" t="e">
        <f t="shared" si="13"/>
        <v>#N/A</v>
      </c>
      <c r="M80" s="11" t="e">
        <f t="shared" si="13"/>
        <v>#N/A</v>
      </c>
      <c r="N80" s="11" t="e">
        <f t="shared" si="13"/>
        <v>#N/A</v>
      </c>
      <c r="O80" s="11" t="e">
        <f t="shared" si="13"/>
        <v>#N/A</v>
      </c>
      <c r="P80" s="51" t="e">
        <f t="shared" si="13"/>
        <v>#N/A</v>
      </c>
      <c r="Q80" s="11"/>
      <c r="R80" s="11"/>
      <c r="S80" s="11"/>
      <c r="T80" s="11"/>
      <c r="U80" s="18" t="e">
        <f>('League details'!$K$7-Standings!G80)*'League details'!$G$4</f>
        <v>#N/A</v>
      </c>
      <c r="V80" s="52">
        <v>5</v>
      </c>
      <c r="W80" s="11" t="e" cm="1">
        <f t="array" ref="W80">IF(V80&lt;='League details'!$K$14,COUNTIF($O$76:$O$80,"&gt;"&amp;O80)+1+SUMPRODUCT(--($O$76:$O$80=O80),--($P$76:$P$80&gt;P80))+SUMPRODUCT(--($O$76:$O$80=O80),--($P$76:$P$80=P80),--($N$76:$N$80&gt;N80))+SUMPRODUCT(--($O$76:$O$80=O80),--($P$76:$P$80=P80),--($N$76:$N$80=N80),--($G$76:$G$80&gt;G80)),"")</f>
        <v>#N/A</v>
      </c>
      <c r="X80" s="11"/>
      <c r="Y80" s="11"/>
      <c r="Z80" s="11"/>
      <c r="AA80" s="11"/>
      <c r="AB80" s="11"/>
      <c r="AC80" s="11"/>
      <c r="AD80" s="11"/>
      <c r="AE80" s="11" t="str">
        <f>IF($W81&lt;='League details'!$K$9,IF(SUM(Standings!AJ80:AN80)&gt;('League details'!$K$9-'League details'!$K$11-1),"Clinched",""))</f>
        <v/>
      </c>
      <c r="AF80" s="11" t="str">
        <f>IF(SUM(Standings!AS80:AW80)&gt;='League details'!$K$11,"Eliminated","")</f>
        <v/>
      </c>
      <c r="AG80" s="11"/>
      <c r="AH80" s="11"/>
      <c r="AI80" s="11"/>
      <c r="AJ80" s="11" t="str">
        <f>IFERROR(IF($V$77&lt;='League details'!$K$9,IF(($O80)&gt;($O$77+$U$77),1,0),""),"")</f>
        <v/>
      </c>
      <c r="AK80" s="11" t="str">
        <f>IFERROR(IF($V$77&lt;='League details'!$K$9,IF(($O80)&gt;($O$77+$U$77),1,0),""),"")</f>
        <v/>
      </c>
      <c r="AL80" s="11" t="str">
        <f>IFERROR(IF($V$78&lt;='League details'!$K$9,IF(($O80)&gt;($O$78+$U$78),1,0),""),"")</f>
        <v/>
      </c>
      <c r="AM80" s="11" t="str">
        <f>IFERROR(IF($V$79&lt;='League details'!$K$9,IF(($O80)&gt;($O$79+$U$79),1,0),""),"")</f>
        <v/>
      </c>
      <c r="AN80" s="11"/>
      <c r="AO80" s="11"/>
      <c r="AP80" s="11"/>
      <c r="AQ80" s="11"/>
      <c r="AR80" s="11"/>
      <c r="AS80" s="11" t="str">
        <f>IFERROR(IF($V$76&lt;='League details'!$K$9,IF((Standings!$U80+$O80)&lt;$O$76,1,0),""),"")</f>
        <v/>
      </c>
      <c r="AT80" s="11" t="str">
        <f>IFERROR(IF($V$77&lt;='League details'!$K$9,IF((Standings!$U80+$O80)&lt;$O$77,1,0),""),"")</f>
        <v/>
      </c>
      <c r="AU80" s="11" t="str">
        <f>IFERROR(IF($V$78&lt;='League details'!$K$9,IF((Standings!$U80+$O80)&lt;$O$78,1,0),""),"")</f>
        <v/>
      </c>
      <c r="AV80" s="11" t="str">
        <f>IFERROR(IF($V$79&lt;='League details'!$K$9,IF((Standings!$U80+$O80)&lt;$O$79,1,0),""),"")</f>
        <v/>
      </c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2" t="e">
        <f>IF(IF((S80+((28-H80)*3)&lt;S81),1,0)+IF((S80+((28-H80)*3)&lt;S82),1,0)+IF((S80+((28-H80)*3)&lt;S79),1,0)+IF((S80+((28-H80)*3)&lt;S78),1,0)+IF((S80+((28-H80)*3)&lt;S77),1,0)+IF((S80+((28-H80)*3)&lt;S84),1,0)+IF((S80+((28-H80)*3)&lt;S83),1,0)&gt;3,"Eliminated","")</f>
        <v>#N/A</v>
      </c>
    </row>
    <row r="81" spans="1:71" hidden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64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2" t="str">
        <f>IF(IF((S81+((28-H81)*3)&lt;S82),1,0)+IF((S81+((28-H81)*3)&lt;S83),1,0)+IF((S81+((28-H81)*3)&lt;S80),1,0)+IF((S81+((28-H81)*3)&lt;S79),1,0)+IF((S81+((28-H81)*3)&lt;S77),1,0)+IF((S81+((28-H81)*3)&lt;S78),1,0)+IF((S81+((28-H81)*3)&lt;S84),1,0)&gt;3,"Eliminated","")</f>
        <v/>
      </c>
    </row>
    <row r="82" spans="1:71" hidden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64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2" t="str">
        <f>IF(IF((S82+((28-H82)*3)&lt;S83),1,0)+IF((S82+((28-H82)*3)&lt;S84),1,0)+IF((S82+((28-H82)*3)&lt;S77),1,0)+IF((S82+((28-H82)*3)&lt;S78),1,0)+IF((S82+((28-H82)*3)&lt;S79),1,0)+IF((S82+((28-H82)*3)&lt;S80),1,0)+IF((S82+((28-H82)*3)&lt;S81),1,0)&gt;3,"Eliminated","")</f>
        <v/>
      </c>
    </row>
    <row r="83" spans="1:71" ht="81" hidden="1">
      <c r="A83" s="11"/>
      <c r="B83" s="11"/>
      <c r="C83" s="11"/>
      <c r="D83" s="11"/>
      <c r="E83" s="11"/>
      <c r="F83" s="21" t="s">
        <v>30</v>
      </c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64"/>
      <c r="W83" s="11"/>
      <c r="X83" s="11"/>
      <c r="Y83" s="11"/>
      <c r="Z83" s="11"/>
      <c r="AA83" s="11"/>
      <c r="AB83" s="11"/>
      <c r="AC83" s="11"/>
      <c r="AD83" s="11"/>
      <c r="AE83" s="16" t="s">
        <v>32</v>
      </c>
      <c r="AF83" s="16" t="s">
        <v>33</v>
      </c>
      <c r="AG83" s="11"/>
      <c r="AH83" s="11"/>
      <c r="AI83" s="11"/>
      <c r="AJ83" s="19" t="str">
        <f>F84</f>
        <v>ADRENALINE</v>
      </c>
      <c r="AK83" s="19" t="str">
        <f>F85</f>
        <v>LIGHTNING</v>
      </c>
      <c r="AL83" s="19" t="str">
        <f>F86</f>
        <v>BRAVE</v>
      </c>
      <c r="AM83" s="19" t="str">
        <f>F87</f>
        <v>RHINOS</v>
      </c>
      <c r="AN83" s="19" t="str">
        <f>F88</f>
        <v>NORTHSTARS</v>
      </c>
      <c r="AO83" s="19"/>
      <c r="AP83" s="19"/>
      <c r="AQ83" s="11"/>
      <c r="AR83" s="11"/>
      <c r="AS83" s="19" t="str">
        <f>AJ83</f>
        <v>ADRENALINE</v>
      </c>
      <c r="AT83" s="19" t="str">
        <f t="shared" ref="AT83" si="14">AK83</f>
        <v>LIGHTNING</v>
      </c>
      <c r="AU83" s="19" t="str">
        <f t="shared" ref="AU83" si="15">AL83</f>
        <v>BRAVE</v>
      </c>
      <c r="AV83" s="19" t="str">
        <f t="shared" ref="AV83" si="16">AM83</f>
        <v>RHINOS</v>
      </c>
      <c r="AW83" s="19" t="str">
        <f t="shared" ref="AW83" si="17">AN83</f>
        <v>NORTHSTARS</v>
      </c>
      <c r="AX83" s="19"/>
      <c r="AY83" s="19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</row>
    <row r="84" spans="1:71" hidden="1">
      <c r="A84" s="11"/>
      <c r="B84" s="11"/>
      <c r="C84" s="11"/>
      <c r="D84" s="11"/>
      <c r="E84" s="11"/>
      <c r="F84" s="11" t="s">
        <v>60</v>
      </c>
      <c r="G84" s="11">
        <f>INDEX(G$64:G$73,MATCH($F84,$F$64:$F$73,0))</f>
        <v>16</v>
      </c>
      <c r="H84" s="11">
        <f t="shared" ref="H84:P88" si="18">INDEX(H$64:H$73,MATCH($F84,$F$64:$F$73,0))</f>
        <v>4</v>
      </c>
      <c r="I84" s="11">
        <f t="shared" si="18"/>
        <v>0</v>
      </c>
      <c r="J84" s="11">
        <f t="shared" si="18"/>
        <v>2</v>
      </c>
      <c r="K84" s="11">
        <f t="shared" si="18"/>
        <v>10</v>
      </c>
      <c r="L84" s="11">
        <f t="shared" si="18"/>
        <v>52</v>
      </c>
      <c r="M84" s="11">
        <f t="shared" si="18"/>
        <v>91</v>
      </c>
      <c r="N84" s="11">
        <f t="shared" si="18"/>
        <v>-39</v>
      </c>
      <c r="O84" s="11">
        <f t="shared" si="18"/>
        <v>14</v>
      </c>
      <c r="P84" s="51">
        <f t="shared" si="18"/>
        <v>0.29166666666666669</v>
      </c>
      <c r="Q84" s="11"/>
      <c r="R84" s="11"/>
      <c r="S84" s="11"/>
      <c r="T84" s="11"/>
      <c r="U84" s="18">
        <f>('League details'!$K$7-Standings!G84)*'League details'!$G$4</f>
        <v>36</v>
      </c>
      <c r="V84" s="52">
        <v>1</v>
      </c>
      <c r="W84" s="11" cm="1">
        <f t="array" ref="W84">IF(V84&lt;='League details'!$K$14,COUNTIF($O$84:$O$88,"&gt;"&amp;O84)+1+SUMPRODUCT(--($O$84:$O$88=O84),--($P$84:$P$88&gt;P84))+SUMPRODUCT(--($O$84:$O$88=O84),--($P$84:$P$88=P84),--($N$84:$N$88&gt;N84))+SUMPRODUCT(--($O$84:$O$88=O84),--($P$84:$P$88=P84),--($N$84:$N$88=N84),--($G$84:$G$88&gt;G84)),"")</f>
        <v>4</v>
      </c>
      <c r="X84" s="11"/>
      <c r="Y84" s="11"/>
      <c r="Z84" s="11"/>
      <c r="AA84" s="11"/>
      <c r="AB84" s="11"/>
      <c r="AC84" s="11"/>
      <c r="AD84" s="11"/>
      <c r="AE84" s="11" t="str">
        <f>IF($W85&lt;='League details'!$K$9,IF(SUM(Standings!AJ84:AN84)&gt;('League details'!$K$9-'League details'!$K$11-1),"Clinched",""))</f>
        <v/>
      </c>
      <c r="AF84" s="11" t="str">
        <f>IF(SUM(Standings!AS84:AW84)&gt;='League details'!$K$11,"Eliminated","")</f>
        <v/>
      </c>
      <c r="AG84" s="11"/>
      <c r="AH84" s="11"/>
      <c r="AI84" s="11"/>
      <c r="AJ84" s="11"/>
      <c r="AK84" s="11">
        <f>IFERROR(IF($V$85&lt;='League details'!$K$9,IF(($O84)&gt;($O$85+$U$85),1,0),""),"")</f>
        <v>0</v>
      </c>
      <c r="AL84" s="11">
        <f>IFERROR(IF($V$85&lt;='League details'!$K$9,IF(($O84)&gt;($O$85+$U$85),1,0),""),"")</f>
        <v>0</v>
      </c>
      <c r="AM84" s="11">
        <f>IFERROR(IF($V$85&lt;='League details'!$K$9,IF(($O84)&gt;($O$85+$U$85),1,0),""),"")</f>
        <v>0</v>
      </c>
      <c r="AN84" s="11">
        <f>IFERROR(IF($V$85&lt;='League details'!$K$9,IF(($O84)&gt;($O$85+$U$85),1,0),""),"")</f>
        <v>0</v>
      </c>
      <c r="AO84" s="11"/>
      <c r="AP84" s="11"/>
      <c r="AQ84" s="11"/>
      <c r="AR84" s="11"/>
      <c r="AS84" s="11"/>
      <c r="AT84" s="11">
        <f>IFERROR(IF($V$85&lt;='League details'!$K$9,IF((Standings!$U84+$O84)&lt;$O$85,1,0),""),"")</f>
        <v>0</v>
      </c>
      <c r="AU84" s="11">
        <f>IFERROR(IF($V$86&lt;='League details'!$K$9,IF((Standings!$U84+$O84)&lt;$O$86,1,0),""),"")</f>
        <v>0</v>
      </c>
      <c r="AV84" s="11">
        <f>IFERROR(IF($V$87&lt;='League details'!$K$9,IF((Standings!$U84+$O84)&lt;$O$87,1,0),""),"")</f>
        <v>0</v>
      </c>
      <c r="AW84" s="11">
        <f>IFERROR(IF($V$88&lt;='League details'!$K$9,IF((Standings!$U84+$O84)&lt;$O$88,1,0),""),"")</f>
        <v>0</v>
      </c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2" t="str">
        <f>IF(IF((S84+((28-H84)*3)&lt;S77),1,0)+IF((S84+((28-H84)*3)&lt;S78),1,0)+IF((S84+((28-H84)*3)&lt;S79),1,0)+IF((S84+((28-H84)*3)&lt;S80),1,0)+IF((S84+((28-H84)*3)&lt;S81),1,0)+IF((S84+((28-H84)*3)&lt;S82),1,0)+IF((S84+((28-H84)*3)&lt;S83),1,0)&gt;3,"Eliminated","")</f>
        <v/>
      </c>
    </row>
    <row r="85" spans="1:71" hidden="1">
      <c r="A85" s="11"/>
      <c r="B85" s="11"/>
      <c r="C85" s="11"/>
      <c r="D85" s="11"/>
      <c r="E85" s="11"/>
      <c r="F85" s="11" t="s">
        <v>61</v>
      </c>
      <c r="G85" s="11">
        <f>INDEX(G$64:G$73,MATCH($F85,$F$64:$F$73,0))</f>
        <v>16</v>
      </c>
      <c r="H85" s="11">
        <f t="shared" si="18"/>
        <v>7</v>
      </c>
      <c r="I85" s="11">
        <f t="shared" si="18"/>
        <v>1</v>
      </c>
      <c r="J85" s="11">
        <f t="shared" si="18"/>
        <v>4</v>
      </c>
      <c r="K85" s="11">
        <f t="shared" si="18"/>
        <v>4</v>
      </c>
      <c r="L85" s="11">
        <f t="shared" si="18"/>
        <v>74</v>
      </c>
      <c r="M85" s="11">
        <f t="shared" si="18"/>
        <v>83</v>
      </c>
      <c r="N85" s="11">
        <f t="shared" si="18"/>
        <v>-9</v>
      </c>
      <c r="O85" s="11">
        <f t="shared" si="18"/>
        <v>27</v>
      </c>
      <c r="P85" s="51">
        <f t="shared" si="18"/>
        <v>0.5625</v>
      </c>
      <c r="Q85" s="11"/>
      <c r="R85" s="11"/>
      <c r="S85" s="11"/>
      <c r="T85" s="11"/>
      <c r="U85" s="18">
        <f>('League details'!$K$7-Standings!G85)*'League details'!$G$4</f>
        <v>36</v>
      </c>
      <c r="V85" s="52">
        <v>2</v>
      </c>
      <c r="W85" s="11" cm="1">
        <f t="array" ref="W85">IF(V85&lt;='League details'!$K$14,COUNTIF($O$84:$O$88,"&gt;"&amp;O85)+1+SUMPRODUCT(--($O$84:$O$88=O85),--($P$84:$P$88&gt;P85))+SUMPRODUCT(--($O$84:$O$88=O85),--($P$84:$P$88=P85),--($N$84:$N$88&gt;N85))+SUMPRODUCT(--($O$84:$O$88=O85),--($P$84:$P$88=P85),--($N$84:$N$88=N85),--($G$84:$G$88&gt;G85)),"")</f>
        <v>1</v>
      </c>
      <c r="X85" s="11"/>
      <c r="Y85" s="11"/>
      <c r="Z85" s="11"/>
      <c r="AA85" s="11"/>
      <c r="AB85" s="11"/>
      <c r="AC85" s="11"/>
      <c r="AD85" s="11"/>
      <c r="AE85" s="11" t="str">
        <f>IF($W86&lt;='League details'!$K$9,IF(SUM(Standings!AJ85:AN85)&gt;('League details'!$K$9-'League details'!$K$11-1),"Clinched",""))</f>
        <v/>
      </c>
      <c r="AF85" s="11" t="str">
        <f>IF(SUM(Standings!AS85:AW85)&gt;='League details'!$K$11,"Eliminated","")</f>
        <v/>
      </c>
      <c r="AG85" s="11"/>
      <c r="AH85" s="11"/>
      <c r="AI85" s="11"/>
      <c r="AJ85" s="11">
        <f>IFERROR(IF($V$85&lt;='League details'!$K$9,IF(($O85)&gt;($O$85+$U$85),1,0),""),"")</f>
        <v>0</v>
      </c>
      <c r="AK85" s="11"/>
      <c r="AL85" s="11">
        <f>IFERROR(IF($V$85&lt;='League details'!$K$9,IF(($O85)&gt;($O$85+$U$85),1,0),""),"")</f>
        <v>0</v>
      </c>
      <c r="AM85" s="11">
        <f>IFERROR(IF($V$85&lt;='League details'!$K$9,IF(($O85)&gt;($O$85+$U$85),1,0),""),"")</f>
        <v>0</v>
      </c>
      <c r="AN85" s="11">
        <f>IFERROR(IF($V$85&lt;='League details'!$K$9,IF(($O85)&gt;($O$85+$U$85),1,0),""),"")</f>
        <v>0</v>
      </c>
      <c r="AO85" s="11"/>
      <c r="AP85" s="11"/>
      <c r="AQ85" s="11"/>
      <c r="AR85" s="11"/>
      <c r="AS85" s="11">
        <f>IFERROR(IF($V$84&lt;='League details'!$K$9,IF((Standings!$U85+$O85)&lt;$O$84,1,0),""),"")</f>
        <v>0</v>
      </c>
      <c r="AT85" s="11"/>
      <c r="AU85" s="11">
        <f>IFERROR(IF($V$86&lt;='League details'!$K$9,IF((Standings!$U85+$O85)&lt;$O$86,1,0),""),"")</f>
        <v>0</v>
      </c>
      <c r="AV85" s="11">
        <f>IFERROR(IF($V$87&lt;='League details'!$K$9,IF((Standings!$U85+$O85)&lt;$O$87,1,0),""),"")</f>
        <v>0</v>
      </c>
      <c r="AW85" s="11">
        <f>IFERROR(IF($V$88&lt;='League details'!$K$9,IF((Standings!$U85+$O85)&lt;$O$88,1,0),""),"")</f>
        <v>0</v>
      </c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</row>
    <row r="86" spans="1:71" hidden="1">
      <c r="A86" s="11"/>
      <c r="B86" s="11"/>
      <c r="C86" s="11"/>
      <c r="D86" s="11"/>
      <c r="E86" s="11"/>
      <c r="F86" s="11" t="s">
        <v>62</v>
      </c>
      <c r="G86" s="11">
        <f>INDEX(G$64:G$73,MATCH($F86,$F$64:$F$73,0))</f>
        <v>16</v>
      </c>
      <c r="H86" s="11">
        <f t="shared" si="18"/>
        <v>6</v>
      </c>
      <c r="I86" s="11">
        <f t="shared" si="18"/>
        <v>2</v>
      </c>
      <c r="J86" s="11">
        <f t="shared" si="18"/>
        <v>0</v>
      </c>
      <c r="K86" s="11">
        <f t="shared" si="18"/>
        <v>8</v>
      </c>
      <c r="L86" s="11">
        <f t="shared" si="18"/>
        <v>75</v>
      </c>
      <c r="M86" s="11">
        <f t="shared" si="18"/>
        <v>86</v>
      </c>
      <c r="N86" s="11">
        <f t="shared" si="18"/>
        <v>-11</v>
      </c>
      <c r="O86" s="11">
        <f t="shared" si="18"/>
        <v>22</v>
      </c>
      <c r="P86" s="51">
        <f t="shared" si="18"/>
        <v>0.45833333333333331</v>
      </c>
      <c r="Q86" s="11"/>
      <c r="R86" s="11"/>
      <c r="S86" s="11"/>
      <c r="T86" s="11"/>
      <c r="U86" s="18">
        <f>('League details'!$K$7-Standings!G86)*'League details'!$G$4</f>
        <v>36</v>
      </c>
      <c r="V86" s="52">
        <v>3</v>
      </c>
      <c r="W86" s="11" cm="1">
        <f t="array" ref="W86">IF(V86&lt;='League details'!$K$14,COUNTIF($O$84:$O$88,"&gt;"&amp;O86)+1+SUMPRODUCT(--($O$84:$O$88=O86),--($P$84:$P$88&gt;P86))+SUMPRODUCT(--($O$84:$O$88=O86),--($P$84:$P$88=P86),--($N$84:$N$88&gt;N86))+SUMPRODUCT(--($O$84:$O$88=O86),--($P$84:$P$88=P86),--($N$84:$N$88=N86),--($G$84:$G$88&gt;G86)),"")</f>
        <v>2</v>
      </c>
      <c r="X86" s="11"/>
      <c r="Y86" s="11"/>
      <c r="Z86" s="11"/>
      <c r="AA86" s="11"/>
      <c r="AB86" s="11"/>
      <c r="AC86" s="11"/>
      <c r="AD86" s="11"/>
      <c r="AE86" s="11" t="str">
        <f>IF($W87&lt;='League details'!$K$9,IF(SUM(Standings!AJ86:AN86)&gt;('League details'!$K$9-'League details'!$K$11-1),"Clinched",""))</f>
        <v/>
      </c>
      <c r="AF86" s="11" t="str">
        <f>IF(SUM(Standings!AS86:AW86)&gt;='League details'!$K$11,"Eliminated","")</f>
        <v/>
      </c>
      <c r="AG86" s="11"/>
      <c r="AH86" s="11"/>
      <c r="AI86" s="11"/>
      <c r="AJ86" s="11">
        <f>IFERROR(IF($V$85&lt;='League details'!$K$9,IF(($O86)&gt;($O$85+$U$85),1,0),""),"")</f>
        <v>0</v>
      </c>
      <c r="AK86" s="11">
        <f>IFERROR(IF($V$85&lt;='League details'!$K$9,IF(($O86)&gt;($O$85+$U$85),1,0),""),"")</f>
        <v>0</v>
      </c>
      <c r="AL86" s="11"/>
      <c r="AM86" s="11">
        <f>IFERROR(IF($V$85&lt;='League details'!$K$9,IF(($O86)&gt;($O$85+$U$85),1,0),""),"")</f>
        <v>0</v>
      </c>
      <c r="AN86" s="11">
        <f>IFERROR(IF($V$85&lt;='League details'!$K$9,IF(($O86)&gt;($O$85+$U$85),1,0),""),"")</f>
        <v>0</v>
      </c>
      <c r="AO86" s="11"/>
      <c r="AP86" s="11"/>
      <c r="AQ86" s="11"/>
      <c r="AR86" s="11"/>
      <c r="AS86" s="11">
        <f>IFERROR(IF($V$84&lt;='League details'!$K$9,IF((Standings!$U86+$O86)&lt;$O$84,1,0),""),"")</f>
        <v>0</v>
      </c>
      <c r="AT86" s="11">
        <f>IFERROR(IF($V$85&lt;='League details'!$K$9,IF((Standings!$U86+$O86)&lt;$O$85,1,0),""),"")</f>
        <v>0</v>
      </c>
      <c r="AU86" s="11"/>
      <c r="AV86" s="11">
        <f>IFERROR(IF($V$87&lt;='League details'!$K$9,IF((Standings!$U86+$O86)&lt;$O$87,1,0),""),"")</f>
        <v>0</v>
      </c>
      <c r="AW86" s="11">
        <f>IFERROR(IF($V$88&lt;='League details'!$K$9,IF((Standings!$U86+$O86)&lt;$O$88,1,0),""),"")</f>
        <v>0</v>
      </c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2" t="str">
        <f>IF(AF76="Eliminated",1,"")</f>
        <v/>
      </c>
    </row>
    <row r="87" spans="1:71" hidden="1">
      <c r="A87" s="11"/>
      <c r="B87" s="11"/>
      <c r="C87" s="11"/>
      <c r="D87" s="11"/>
      <c r="E87" s="11"/>
      <c r="F87" s="11" t="s">
        <v>63</v>
      </c>
      <c r="G87" s="11">
        <f>INDEX(G$64:G$73,MATCH($F87,$F$64:$F$73,0))</f>
        <v>18</v>
      </c>
      <c r="H87" s="11">
        <f t="shared" si="18"/>
        <v>2</v>
      </c>
      <c r="I87" s="11">
        <f t="shared" si="18"/>
        <v>2</v>
      </c>
      <c r="J87" s="11">
        <f t="shared" si="18"/>
        <v>2</v>
      </c>
      <c r="K87" s="11">
        <f t="shared" si="18"/>
        <v>12</v>
      </c>
      <c r="L87" s="11">
        <f t="shared" si="18"/>
        <v>66</v>
      </c>
      <c r="M87" s="11">
        <f t="shared" si="18"/>
        <v>106</v>
      </c>
      <c r="N87" s="11">
        <f t="shared" si="18"/>
        <v>-40</v>
      </c>
      <c r="O87" s="11">
        <f t="shared" si="18"/>
        <v>12</v>
      </c>
      <c r="P87" s="51">
        <f t="shared" si="18"/>
        <v>0.22222222222222221</v>
      </c>
      <c r="Q87" s="11"/>
      <c r="R87" s="11"/>
      <c r="S87" s="11"/>
      <c r="T87" s="11"/>
      <c r="U87" s="18">
        <f>('League details'!$K$7-Standings!G87)*'League details'!$G$4</f>
        <v>30</v>
      </c>
      <c r="V87" s="52">
        <v>4</v>
      </c>
      <c r="W87" s="11" cm="1">
        <f t="array" ref="W87">IF(V87&lt;='League details'!$K$14,COUNTIF($O$84:$O$88,"&gt;"&amp;O87)+1+SUMPRODUCT(--($O$84:$O$88=O87),--($P$84:$P$88&gt;P87))+SUMPRODUCT(--($O$84:$O$88=O87),--($P$84:$P$88=P87),--($N$84:$N$88&gt;N87))+SUMPRODUCT(--($O$84:$O$88=O87),--($P$84:$P$88=P87),--($N$84:$N$88=N87),--($G$84:$G$88&gt;G87)),"")</f>
        <v>5</v>
      </c>
      <c r="X87" s="11"/>
      <c r="Y87" s="11"/>
      <c r="Z87" s="11"/>
      <c r="AA87" s="11"/>
      <c r="AB87" s="11"/>
      <c r="AC87" s="11"/>
      <c r="AD87" s="11"/>
      <c r="AE87" s="11" t="str">
        <f>IF($W88&lt;='League details'!$K$9,IF(SUM(Standings!AJ87:AN87)&gt;('League details'!$K$9-'League details'!$K$11-1),"Clinched",""))</f>
        <v/>
      </c>
      <c r="AF87" s="11" t="str">
        <f>IF(SUM(Standings!AS87:AW87)&gt;='League details'!$K$11,"Eliminated","")</f>
        <v/>
      </c>
      <c r="AG87" s="11"/>
      <c r="AH87" s="11"/>
      <c r="AI87" s="11"/>
      <c r="AJ87" s="11">
        <f>IFERROR(IF($V$85&lt;='League details'!$K$9,IF(($O87)&gt;($O$85+$U$85),1,0),""),"")</f>
        <v>0</v>
      </c>
      <c r="AK87" s="11">
        <f>IFERROR(IF($V$85&lt;='League details'!$K$9,IF(($O87)&gt;($O$85+$U$85),1,0),""),"")</f>
        <v>0</v>
      </c>
      <c r="AL87" s="11">
        <f>IFERROR(IF($V$85&lt;='League details'!$K$9,IF(($O87)&gt;($O$85+$U$85),1,0),""),"")</f>
        <v>0</v>
      </c>
      <c r="AM87" s="11"/>
      <c r="AN87" s="11">
        <f>IFERROR(IF($V$85&lt;='League details'!$K$9,IF(($O87)&gt;($O$85+$U$85),1,0),""),"")</f>
        <v>0</v>
      </c>
      <c r="AO87" s="11"/>
      <c r="AP87" s="11"/>
      <c r="AQ87" s="11"/>
      <c r="AR87" s="11"/>
      <c r="AS87" s="11">
        <f>IFERROR(IF($V$84&lt;='League details'!$K$9,IF((Standings!$U87+$O87)&lt;$O$84,1,0),""),"")</f>
        <v>0</v>
      </c>
      <c r="AT87" s="11">
        <f>IFERROR(IF($V$85&lt;='League details'!$K$9,IF((Standings!$U87+$O87)&lt;$O$85,1,0),""),"")</f>
        <v>0</v>
      </c>
      <c r="AU87" s="11">
        <f>IFERROR(IF($V$86&lt;='League details'!$K$9,IF((Standings!$U87+$O87)&lt;$O$86,1,0),""),"")</f>
        <v>0</v>
      </c>
      <c r="AV87" s="11"/>
      <c r="AW87" s="11">
        <f>IFERROR(IF($V$88&lt;='League details'!$K$9,IF((Standings!$U87+$O87)&lt;$O$88,1,0),""),"")</f>
        <v>0</v>
      </c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</row>
    <row r="88" spans="1:71" hidden="1">
      <c r="A88" s="11"/>
      <c r="B88" s="11"/>
      <c r="C88" s="11"/>
      <c r="D88" s="11"/>
      <c r="E88" s="11"/>
      <c r="F88" s="11" t="s">
        <v>66</v>
      </c>
      <c r="G88" s="11">
        <f>INDEX(G$64:G$73,MATCH($F88,$F$64:$F$73,0))</f>
        <v>16</v>
      </c>
      <c r="H88" s="11">
        <f t="shared" si="18"/>
        <v>5</v>
      </c>
      <c r="I88" s="11">
        <f t="shared" si="18"/>
        <v>3</v>
      </c>
      <c r="J88" s="11">
        <f t="shared" si="18"/>
        <v>0</v>
      </c>
      <c r="K88" s="11">
        <f t="shared" si="18"/>
        <v>8</v>
      </c>
      <c r="L88" s="11">
        <f t="shared" si="18"/>
        <v>73</v>
      </c>
      <c r="M88" s="11">
        <f t="shared" si="18"/>
        <v>74</v>
      </c>
      <c r="N88" s="11">
        <f t="shared" si="18"/>
        <v>-1</v>
      </c>
      <c r="O88" s="11">
        <f t="shared" si="18"/>
        <v>21</v>
      </c>
      <c r="P88" s="51">
        <f t="shared" si="18"/>
        <v>0.4375</v>
      </c>
      <c r="Q88" s="11"/>
      <c r="R88" s="11"/>
      <c r="S88" s="11"/>
      <c r="T88" s="11"/>
      <c r="U88" s="18">
        <f>('League details'!$K$7-Standings!G88)*'League details'!$G$4</f>
        <v>36</v>
      </c>
      <c r="V88" s="52">
        <v>5</v>
      </c>
      <c r="W88" s="11" cm="1">
        <f t="array" ref="W88">IF(V88&lt;='League details'!$K$14,COUNTIF($O$84:$O$88,"&gt;"&amp;O88)+1+SUMPRODUCT(--($O$84:$O$88=O88),--($P$84:$P$88&gt;P88))+SUMPRODUCT(--($O$84:$O$88=O88),--($P$84:$P$88=P88),--($N$84:$N$88&gt;N88))+SUMPRODUCT(--($O$84:$O$88=O88),--($P$84:$P$88=P88),--($N$84:$N$88=N88),--($G$84:$G$88&gt;G88)),"")</f>
        <v>3</v>
      </c>
      <c r="X88" s="11"/>
      <c r="Y88" s="11"/>
      <c r="Z88" s="11"/>
      <c r="AA88" s="11"/>
      <c r="AB88" s="11"/>
      <c r="AC88" s="11"/>
      <c r="AD88" s="11"/>
      <c r="AE88" s="11" t="str">
        <f>IF($W89&lt;='League details'!$K$9,IF(SUM(Standings!AJ88:AN88)&gt;('League details'!$K$9-'League details'!$K$11-1),"Clinched",""))</f>
        <v/>
      </c>
      <c r="AF88" s="11" t="str">
        <f>IF(SUM(Standings!AS88:AW88)&gt;='League details'!$K$11,"Eliminated","")</f>
        <v/>
      </c>
      <c r="AG88" s="11"/>
      <c r="AH88" s="11"/>
      <c r="AI88" s="11"/>
      <c r="AJ88" s="11">
        <f>IFERROR(IF($V$85&lt;='League details'!$K$9,IF(($O88)&gt;($O$85+$U$85),1,0),""),"")</f>
        <v>0</v>
      </c>
      <c r="AK88" s="11">
        <f>IFERROR(IF($V$85&lt;='League details'!$K$9,IF(($O88)&gt;($O$85+$U$85),1,0),""),"")</f>
        <v>0</v>
      </c>
      <c r="AL88" s="11">
        <f>IFERROR(IF($V$85&lt;='League details'!$K$9,IF(($O88)&gt;($O$85+$U$85),1,0),""),"")</f>
        <v>0</v>
      </c>
      <c r="AM88" s="11">
        <f>IFERROR(IF($V$85&lt;='League details'!$K$9,IF(($O88)&gt;($O$85+$U$85),1,0),""),"")</f>
        <v>0</v>
      </c>
      <c r="AN88" s="11"/>
      <c r="AO88" s="11"/>
      <c r="AP88" s="11"/>
      <c r="AQ88" s="11"/>
      <c r="AR88" s="11"/>
      <c r="AS88" s="11">
        <f>IFERROR(IF($V$84&lt;='League details'!$K$9,IF((Standings!$U88+$O88)&lt;$O$84,1,0),""),"")</f>
        <v>0</v>
      </c>
      <c r="AT88" s="11">
        <f>IFERROR(IF($V$85&lt;='League details'!$K$9,IF((Standings!$U88+$O88)&lt;$O$85,1,0),""),"")</f>
        <v>0</v>
      </c>
      <c r="AU88" s="11">
        <f>IFERROR(IF($V$86&lt;='League details'!$K$9,IF((Standings!$U88+$O88)&lt;$O$86,1,0),""),"")</f>
        <v>0</v>
      </c>
      <c r="AV88" s="11">
        <f>IFERROR(IF($V$87&lt;='League details'!$K$9,IF((Standings!$U88+$O88)&lt;$O$87,1,0),""),"")</f>
        <v>0</v>
      </c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</row>
    <row r="89" spans="1:71" hidden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64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</row>
    <row r="90" spans="1:71" hidden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64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</row>
    <row r="91" spans="1:71" hidden="1">
      <c r="A91" s="11"/>
      <c r="B91" s="11"/>
      <c r="C91" s="11"/>
      <c r="D91" s="11"/>
      <c r="E91" s="1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4"/>
      <c r="Q91" s="24"/>
      <c r="R91" s="24"/>
      <c r="S91" s="24"/>
      <c r="T91" s="11"/>
      <c r="U91" s="11"/>
      <c r="V91" s="64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</row>
    <row r="92" spans="1:7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4"/>
      <c r="Q92" s="14"/>
      <c r="R92" s="14"/>
      <c r="S92" s="14"/>
      <c r="T92" s="11"/>
      <c r="U92" s="11"/>
      <c r="V92" s="64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</row>
    <row r="93" spans="1:71">
      <c r="A93" s="11"/>
      <c r="B93" s="11"/>
      <c r="C93" s="11"/>
      <c r="D93" s="11"/>
      <c r="E93" s="71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3"/>
      <c r="Q93" s="74"/>
      <c r="R93" s="14"/>
      <c r="S93" s="14"/>
      <c r="T93" s="11"/>
      <c r="U93" s="11"/>
      <c r="V93" s="64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</row>
    <row r="94" spans="1:71">
      <c r="A94" s="11"/>
      <c r="B94" s="11"/>
      <c r="C94" s="11"/>
      <c r="D94" s="11"/>
      <c r="E94" s="75"/>
      <c r="F94" s="21" t="s">
        <v>78</v>
      </c>
      <c r="G94" s="11"/>
      <c r="H94" s="11"/>
      <c r="I94" s="11"/>
      <c r="J94" s="11"/>
      <c r="K94" s="11"/>
      <c r="L94" s="11"/>
      <c r="M94" s="11"/>
      <c r="N94" s="11"/>
      <c r="O94" s="11"/>
      <c r="P94" s="14"/>
      <c r="Q94" s="76"/>
      <c r="R94" s="14"/>
      <c r="S94" s="14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</row>
    <row r="95" spans="1:71">
      <c r="A95" s="11"/>
      <c r="B95" s="11"/>
      <c r="C95" s="11"/>
      <c r="D95" s="11"/>
      <c r="E95" s="75"/>
      <c r="F95" s="11" t="s">
        <v>79</v>
      </c>
      <c r="G95" s="11"/>
      <c r="H95" s="11"/>
      <c r="I95" s="11"/>
      <c r="J95" s="11"/>
      <c r="K95" s="11"/>
      <c r="L95" s="11"/>
      <c r="M95" s="11"/>
      <c r="N95" s="11"/>
      <c r="O95" s="11"/>
      <c r="P95" s="14"/>
      <c r="Q95" s="76"/>
      <c r="R95" s="14"/>
      <c r="S95" s="14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</row>
    <row r="96" spans="1:71">
      <c r="A96" s="11"/>
      <c r="B96" s="11"/>
      <c r="C96" s="11"/>
      <c r="D96" s="11"/>
      <c r="E96" s="75"/>
      <c r="F96" s="11" t="s">
        <v>81</v>
      </c>
      <c r="G96" s="11"/>
      <c r="H96" s="11"/>
      <c r="I96" s="11"/>
      <c r="J96" s="11"/>
      <c r="K96" s="11"/>
      <c r="L96" s="11"/>
      <c r="M96" s="11"/>
      <c r="N96" s="11"/>
      <c r="O96" s="11"/>
      <c r="P96" s="14"/>
      <c r="Q96" s="76"/>
      <c r="R96" s="14"/>
      <c r="S96" s="14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</row>
    <row r="97" spans="1:70" ht="14.4">
      <c r="A97" s="11"/>
      <c r="B97" s="11"/>
      <c r="C97" s="11"/>
      <c r="D97" s="11"/>
      <c r="E97" s="75"/>
      <c r="F97" s="11" t="s">
        <v>80</v>
      </c>
      <c r="G97" s="11"/>
      <c r="H97" s="11"/>
      <c r="I97" s="11"/>
      <c r="J97" s="11"/>
      <c r="K97" s="11"/>
      <c r="L97" s="11"/>
      <c r="M97" s="11"/>
      <c r="N97" s="11"/>
      <c r="O97" s="11"/>
      <c r="P97" s="80" t="s">
        <v>82</v>
      </c>
      <c r="Q97" s="76"/>
      <c r="R97" s="14"/>
      <c r="S97" s="14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</row>
    <row r="98" spans="1:70">
      <c r="A98" s="11"/>
      <c r="B98" s="11"/>
      <c r="C98" s="11"/>
      <c r="D98" s="11"/>
      <c r="E98" s="77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9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</row>
    <row r="99" spans="1:70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</row>
    <row r="100" spans="1:70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</row>
    <row r="101" spans="1:70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</row>
    <row r="102" spans="1:70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</row>
    <row r="103" spans="1:70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</row>
    <row r="104" spans="1:70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</row>
    <row r="105" spans="1:70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</row>
    <row r="106" spans="1:70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</row>
    <row r="107" spans="1:70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</row>
    <row r="108" spans="1:70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</row>
    <row r="109" spans="1:70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</row>
    <row r="110" spans="1:70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</row>
    <row r="111" spans="1:70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</row>
    <row r="112" spans="1:70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</row>
    <row r="113" spans="1:70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</row>
    <row r="114" spans="1:70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</row>
    <row r="115" spans="1:70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</row>
    <row r="116" spans="1:70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</row>
    <row r="117" spans="1:70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</row>
    <row r="118" spans="1:70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</row>
    <row r="119" spans="1:70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</row>
    <row r="120" spans="1:70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</row>
    <row r="121" spans="1:70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</row>
    <row r="122" spans="1:70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</row>
    <row r="123" spans="1:70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</row>
    <row r="124" spans="1:70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</row>
    <row r="125" spans="1:70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</row>
    <row r="126" spans="1:70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</row>
    <row r="127" spans="1:70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</row>
    <row r="128" spans="1:70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</row>
    <row r="129" spans="1:70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</row>
    <row r="130" spans="1:70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</row>
    <row r="131" spans="1:70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</row>
    <row r="132" spans="1:70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</row>
    <row r="133" spans="1:70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</row>
    <row r="134" spans="1:70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</row>
    <row r="135" spans="1:70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</row>
    <row r="136" spans="1:70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</row>
    <row r="137" spans="1:70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</row>
    <row r="138" spans="1:70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</row>
    <row r="139" spans="1:70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</row>
    <row r="140" spans="1:70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</row>
    <row r="141" spans="1:70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</row>
    <row r="142" spans="1:70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</row>
    <row r="143" spans="1:70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</row>
    <row r="144" spans="1:70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</row>
    <row r="145" spans="1:70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</row>
    <row r="146" spans="1:70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</row>
  </sheetData>
  <mergeCells count="2">
    <mergeCell ref="T26:X30"/>
    <mergeCell ref="F35:P39"/>
  </mergeCells>
  <conditionalFormatting sqref="F5:P9">
    <cfRule type="expression" dxfId="2" priority="3">
      <formula>"if($A4&gt;'League details'!$K$9)"</formula>
    </cfRule>
  </conditionalFormatting>
  <conditionalFormatting sqref="F23:P32">
    <cfRule type="expression" dxfId="1" priority="4">
      <formula>"if($A4&gt;'League details'!$K$9)"</formula>
    </cfRule>
  </conditionalFormatting>
  <conditionalFormatting sqref="T5:AD9">
    <cfRule type="expression" dxfId="0" priority="1">
      <formula>"if($A4&gt;'League details'!$K$9)"</formula>
    </cfRule>
  </conditionalFormatting>
  <hyperlinks>
    <hyperlink ref="P97" r:id="rId1" xr:uid="{101E924E-B199-4FAB-89E2-6F6CEAB69F00}"/>
  </hyperlinks>
  <pageMargins left="0.7" right="0.7" top="0.75" bottom="0.75" header="0.3" footer="0.3"/>
  <pageSetup paperSize="9" orientation="portrait" horizontalDpi="1200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League details</vt:lpstr>
      <vt:lpstr>Game by Game</vt:lpstr>
      <vt:lpstr>Standings</vt:lpstr>
      <vt:lpstr>'League details'!Abbrev</vt:lpstr>
      <vt:lpstr>Dates</vt:lpstr>
      <vt:lpstr>'League details'!Dates1</vt:lpstr>
      <vt:lpstr>'League details'!Days</vt:lpstr>
      <vt:lpstr>'League details'!Days1</vt:lpstr>
      <vt:lpstr>'League details'!Shootout</vt:lpstr>
      <vt:lpstr>'League details'!Team</vt:lpstr>
      <vt:lpstr>Teams</vt:lpstr>
      <vt:lpstr>'League details'!Venue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Tristan Metcalfe</dc:creator>
  <cp:lastModifiedBy>Tristan Metcalfe</cp:lastModifiedBy>
  <dcterms:created xsi:type="dcterms:W3CDTF">2023-06-30T06:10:28Z</dcterms:created>
  <dcterms:modified xsi:type="dcterms:W3CDTF">2025-07-04T07:27:46Z</dcterms:modified>
</cp:coreProperties>
</file>